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:\SOUTĚŽE UHL\2024\SPS\24_24 Odstraňování postradatelných objektů SŽ - Demolice (obvod OŘ Praha) - Praha Vršovice\3. K vypsání na E-ZAK\"/>
    </mc:Choice>
  </mc:AlternateContent>
  <xr:revisionPtr revIDLastSave="0" documentId="13_ncr:1_{4470CE85-B484-4334-94EC-25757CDFAB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.01 - strážní domek čp...." sheetId="2" r:id="rId2"/>
    <sheet name="SO.02 - strážní domek čp...." sheetId="3" r:id="rId3"/>
    <sheet name="SO.03 - VRN" sheetId="4" r:id="rId4"/>
  </sheets>
  <definedNames>
    <definedName name="_xlnm._FilterDatabase" localSheetId="1" hidden="1">'SO.01 - strážní domek čp....'!$C$120:$K$214</definedName>
    <definedName name="_xlnm._FilterDatabase" localSheetId="2" hidden="1">'SO.02 - strážní domek čp....'!$C$123:$K$215</definedName>
    <definedName name="_xlnm._FilterDatabase" localSheetId="3" hidden="1">'SO.03 - VRN'!$C$119:$K$170</definedName>
    <definedName name="_xlnm.Print_Titles" localSheetId="0">'Rekapitulace stavby'!$92:$92</definedName>
    <definedName name="_xlnm.Print_Titles" localSheetId="1">'SO.01 - strážní domek čp....'!$120:$120</definedName>
    <definedName name="_xlnm.Print_Titles" localSheetId="2">'SO.02 - strážní domek čp....'!$123:$123</definedName>
    <definedName name="_xlnm.Print_Titles" localSheetId="3">'SO.03 - VRN'!$119:$119</definedName>
    <definedName name="_xlnm.Print_Area" localSheetId="0">'Rekapitulace stavby'!$D$4:$AO$76,'Rekapitulace stavby'!$C$82:$AQ$98</definedName>
    <definedName name="_xlnm.Print_Area" localSheetId="1">'SO.01 - strážní domek čp....'!$C$4:$J$76,'SO.01 - strážní domek čp....'!$C$82:$J$102,'SO.01 - strážní domek čp....'!$C$108:$K$214</definedName>
    <definedName name="_xlnm.Print_Area" localSheetId="2">'SO.02 - strážní domek čp....'!$C$4:$J$76,'SO.02 - strážní domek čp....'!$C$82:$J$105,'SO.02 - strážní domek čp....'!$C$111:$K$215</definedName>
    <definedName name="_xlnm.Print_Area" localSheetId="3">'SO.03 - VRN'!$C$4:$J$76,'SO.03 - VRN'!$C$82:$J$101,'SO.03 - VRN'!$C$107:$K$170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4" l="1"/>
  <c r="J36" i="4"/>
  <c r="AY97" i="1"/>
  <c r="J35" i="4"/>
  <c r="AX97" i="1"/>
  <c r="BI170" i="4"/>
  <c r="BH170" i="4"/>
  <c r="BG170" i="4"/>
  <c r="BF170" i="4"/>
  <c r="T170" i="4"/>
  <c r="T169" i="4"/>
  <c r="T168" i="4" s="1"/>
  <c r="R170" i="4"/>
  <c r="R169" i="4"/>
  <c r="R168" i="4" s="1"/>
  <c r="P170" i="4"/>
  <c r="P169" i="4"/>
  <c r="P168" i="4" s="1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9" i="4"/>
  <c r="BH159" i="4"/>
  <c r="BG159" i="4"/>
  <c r="BF159" i="4"/>
  <c r="T159" i="4"/>
  <c r="R159" i="4"/>
  <c r="P159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2" i="4"/>
  <c r="BH132" i="4"/>
  <c r="BG132" i="4"/>
  <c r="BF132" i="4"/>
  <c r="T132" i="4"/>
  <c r="R132" i="4"/>
  <c r="P132" i="4"/>
  <c r="BI129" i="4"/>
  <c r="BH129" i="4"/>
  <c r="BG129" i="4"/>
  <c r="BF129" i="4"/>
  <c r="T129" i="4"/>
  <c r="R129" i="4"/>
  <c r="P129" i="4"/>
  <c r="BI126" i="4"/>
  <c r="BH126" i="4"/>
  <c r="BG126" i="4"/>
  <c r="BF126" i="4"/>
  <c r="T126" i="4"/>
  <c r="R126" i="4"/>
  <c r="P126" i="4"/>
  <c r="BI123" i="4"/>
  <c r="BH123" i="4"/>
  <c r="BG123" i="4"/>
  <c r="BF123" i="4"/>
  <c r="T123" i="4"/>
  <c r="R123" i="4"/>
  <c r="P123" i="4"/>
  <c r="P122" i="4" s="1"/>
  <c r="P121" i="4" s="1"/>
  <c r="F114" i="4"/>
  <c r="E112" i="4"/>
  <c r="F89" i="4"/>
  <c r="E87" i="4"/>
  <c r="J24" i="4"/>
  <c r="E24" i="4"/>
  <c r="J92" i="4" s="1"/>
  <c r="J23" i="4"/>
  <c r="J21" i="4"/>
  <c r="E21" i="4"/>
  <c r="J91" i="4" s="1"/>
  <c r="J20" i="4"/>
  <c r="J18" i="4"/>
  <c r="E18" i="4"/>
  <c r="F92" i="4" s="1"/>
  <c r="J17" i="4"/>
  <c r="J15" i="4"/>
  <c r="E15" i="4"/>
  <c r="F116" i="4"/>
  <c r="J14" i="4"/>
  <c r="J12" i="4"/>
  <c r="J89" i="4"/>
  <c r="E7" i="4"/>
  <c r="E110" i="4"/>
  <c r="J37" i="3"/>
  <c r="J36" i="3"/>
  <c r="AY96" i="1" s="1"/>
  <c r="J35" i="3"/>
  <c r="AX96" i="1"/>
  <c r="BI213" i="3"/>
  <c r="BH213" i="3"/>
  <c r="BG213" i="3"/>
  <c r="BF213" i="3"/>
  <c r="T213" i="3"/>
  <c r="T212" i="3"/>
  <c r="R213" i="3"/>
  <c r="R212" i="3" s="1"/>
  <c r="P213" i="3"/>
  <c r="P212" i="3" s="1"/>
  <c r="BI211" i="3"/>
  <c r="BH211" i="3"/>
  <c r="BG211" i="3"/>
  <c r="BF211" i="3"/>
  <c r="T211" i="3"/>
  <c r="T210" i="3"/>
  <c r="T209" i="3" s="1"/>
  <c r="R211" i="3"/>
  <c r="R210" i="3"/>
  <c r="R209" i="3" s="1"/>
  <c r="P211" i="3"/>
  <c r="P210" i="3"/>
  <c r="P209" i="3" s="1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9" i="3"/>
  <c r="BH139" i="3"/>
  <c r="BG139" i="3"/>
  <c r="BF139" i="3"/>
  <c r="T139" i="3"/>
  <c r="R139" i="3"/>
  <c r="P139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J121" i="3"/>
  <c r="F120" i="3"/>
  <c r="F118" i="3"/>
  <c r="E116" i="3"/>
  <c r="J92" i="3"/>
  <c r="F91" i="3"/>
  <c r="F89" i="3"/>
  <c r="E87" i="3"/>
  <c r="J21" i="3"/>
  <c r="E21" i="3"/>
  <c r="J91" i="3"/>
  <c r="J20" i="3"/>
  <c r="J18" i="3"/>
  <c r="E18" i="3"/>
  <c r="F121" i="3" s="1"/>
  <c r="J17" i="3"/>
  <c r="J12" i="3"/>
  <c r="J118" i="3"/>
  <c r="E7" i="3"/>
  <c r="E114" i="3" s="1"/>
  <c r="J37" i="2"/>
  <c r="J36" i="2"/>
  <c r="AY95" i="1"/>
  <c r="J35" i="2"/>
  <c r="AX95" i="1" s="1"/>
  <c r="BI212" i="2"/>
  <c r="BH212" i="2"/>
  <c r="BG212" i="2"/>
  <c r="BF212" i="2"/>
  <c r="T212" i="2"/>
  <c r="T211" i="2" s="1"/>
  <c r="R212" i="2"/>
  <c r="R211" i="2"/>
  <c r="P212" i="2"/>
  <c r="P211" i="2" s="1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29" i="2"/>
  <c r="BH129" i="2"/>
  <c r="BG129" i="2"/>
  <c r="BF129" i="2"/>
  <c r="T129" i="2"/>
  <c r="R129" i="2"/>
  <c r="P129" i="2"/>
  <c r="BI126" i="2"/>
  <c r="F37" i="2" s="1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F36" i="2" s="1"/>
  <c r="BG124" i="2"/>
  <c r="F35" i="2" s="1"/>
  <c r="BF124" i="2"/>
  <c r="J34" i="2" s="1"/>
  <c r="T124" i="2"/>
  <c r="R124" i="2"/>
  <c r="P124" i="2"/>
  <c r="J118" i="2"/>
  <c r="F117" i="2"/>
  <c r="F115" i="2"/>
  <c r="E113" i="2"/>
  <c r="J92" i="2"/>
  <c r="F91" i="2"/>
  <c r="F89" i="2"/>
  <c r="E87" i="2"/>
  <c r="J21" i="2"/>
  <c r="E21" i="2"/>
  <c r="J91" i="2"/>
  <c r="J20" i="2"/>
  <c r="J18" i="2"/>
  <c r="E18" i="2"/>
  <c r="F118" i="2" s="1"/>
  <c r="J17" i="2"/>
  <c r="J12" i="2"/>
  <c r="J115" i="2" s="1"/>
  <c r="E7" i="2"/>
  <c r="E111" i="2"/>
  <c r="L90" i="1"/>
  <c r="AM90" i="1"/>
  <c r="AM89" i="1"/>
  <c r="L89" i="1"/>
  <c r="AM87" i="1"/>
  <c r="L87" i="1"/>
  <c r="L85" i="1"/>
  <c r="L84" i="1"/>
  <c r="BK194" i="2"/>
  <c r="J143" i="2"/>
  <c r="J202" i="2"/>
  <c r="J183" i="2"/>
  <c r="J145" i="2"/>
  <c r="J212" i="2"/>
  <c r="J170" i="2"/>
  <c r="BK147" i="2"/>
  <c r="BK126" i="2"/>
  <c r="BK174" i="3"/>
  <c r="BK164" i="3"/>
  <c r="BK139" i="3"/>
  <c r="BK149" i="3"/>
  <c r="BK123" i="4"/>
  <c r="BK153" i="4"/>
  <c r="J165" i="4"/>
  <c r="BK150" i="4"/>
  <c r="J186" i="2"/>
  <c r="J151" i="2"/>
  <c r="BK212" i="2"/>
  <c r="J188" i="2"/>
  <c r="J159" i="2"/>
  <c r="AS94" i="1"/>
  <c r="BK143" i="2"/>
  <c r="J144" i="3"/>
  <c r="BK173" i="3"/>
  <c r="BK166" i="3"/>
  <c r="BK151" i="3"/>
  <c r="J135" i="4"/>
  <c r="BK144" i="4"/>
  <c r="BK126" i="4"/>
  <c r="J153" i="4"/>
  <c r="J156" i="2"/>
  <c r="BK173" i="2"/>
  <c r="J173" i="2"/>
  <c r="J132" i="4"/>
  <c r="J147" i="4"/>
  <c r="J196" i="2"/>
  <c r="J140" i="2"/>
  <c r="BK191" i="2"/>
  <c r="J187" i="2"/>
  <c r="J167" i="2"/>
  <c r="J190" i="2"/>
  <c r="BK156" i="2"/>
  <c r="BK159" i="2"/>
  <c r="BK200" i="2"/>
  <c r="BK191" i="3"/>
  <c r="BK146" i="3"/>
  <c r="J193" i="3"/>
  <c r="BK211" i="3"/>
  <c r="J167" i="3"/>
  <c r="J163" i="3"/>
  <c r="J162" i="4"/>
  <c r="BK183" i="2"/>
  <c r="J147" i="2"/>
  <c r="J193" i="2"/>
  <c r="J138" i="2"/>
  <c r="BK193" i="2"/>
  <c r="BK151" i="2"/>
  <c r="BK129" i="2"/>
  <c r="J201" i="2"/>
  <c r="BK198" i="3"/>
  <c r="J200" i="3"/>
  <c r="J174" i="3"/>
  <c r="BK141" i="3"/>
  <c r="BK200" i="3"/>
  <c r="BK194" i="3"/>
  <c r="J185" i="3"/>
  <c r="BK213" i="3"/>
  <c r="BK185" i="3"/>
  <c r="BK144" i="3"/>
  <c r="BK163" i="3"/>
  <c r="J147" i="3"/>
  <c r="BK159" i="4"/>
  <c r="BK170" i="4"/>
  <c r="BK129" i="4"/>
  <c r="J170" i="4"/>
  <c r="BK141" i="4"/>
  <c r="J195" i="2"/>
  <c r="J149" i="2"/>
  <c r="J125" i="2"/>
  <c r="BK190" i="2"/>
  <c r="BK186" i="2"/>
  <c r="J146" i="2"/>
  <c r="J194" i="2"/>
  <c r="J164" i="2"/>
  <c r="BK145" i="2"/>
  <c r="BK202" i="2"/>
  <c r="J213" i="3"/>
  <c r="BK147" i="3"/>
  <c r="BK169" i="3"/>
  <c r="J129" i="3"/>
  <c r="J198" i="3"/>
  <c r="BK189" i="3"/>
  <c r="J184" i="3"/>
  <c r="J194" i="3"/>
  <c r="BK188" i="3"/>
  <c r="J173" i="3"/>
  <c r="J146" i="3"/>
  <c r="J151" i="3"/>
  <c r="BK147" i="4"/>
  <c r="BK165" i="4"/>
  <c r="BK135" i="4"/>
  <c r="J144" i="4"/>
  <c r="BK162" i="4"/>
  <c r="BK158" i="3"/>
  <c r="BK127" i="3"/>
  <c r="J192" i="3"/>
  <c r="J186" i="3"/>
  <c r="J155" i="3"/>
  <c r="BK192" i="3"/>
  <c r="BK184" i="3"/>
  <c r="BK128" i="3"/>
  <c r="BK167" i="3"/>
  <c r="J158" i="3"/>
  <c r="BK138" i="4"/>
  <c r="BK196" i="2"/>
  <c r="BK174" i="2"/>
  <c r="J129" i="2"/>
  <c r="BK201" i="2"/>
  <c r="J174" i="2"/>
  <c r="J126" i="2"/>
  <c r="BK167" i="2"/>
  <c r="BK149" i="2"/>
  <c r="BK140" i="2"/>
  <c r="J149" i="3"/>
  <c r="J171" i="3"/>
  <c r="BK129" i="3"/>
  <c r="J150" i="4"/>
  <c r="J129" i="4"/>
  <c r="J156" i="4"/>
  <c r="J123" i="4"/>
  <c r="J138" i="4"/>
  <c r="BK164" i="2"/>
  <c r="J124" i="2"/>
  <c r="BK188" i="2"/>
  <c r="BK170" i="2"/>
  <c r="J127" i="3"/>
  <c r="J189" i="3"/>
  <c r="BK171" i="3"/>
  <c r="BK155" i="3"/>
  <c r="J169" i="3"/>
  <c r="J141" i="4"/>
  <c r="J159" i="4"/>
  <c r="J126" i="4"/>
  <c r="BK156" i="4"/>
  <c r="BK195" i="2"/>
  <c r="BK138" i="2"/>
  <c r="J191" i="2"/>
  <c r="BK187" i="2"/>
  <c r="J165" i="2"/>
  <c r="BK124" i="2"/>
  <c r="BK165" i="2"/>
  <c r="BK146" i="2"/>
  <c r="BK125" i="2"/>
  <c r="J200" i="2"/>
  <c r="J199" i="3"/>
  <c r="J141" i="3"/>
  <c r="BK186" i="3"/>
  <c r="J139" i="3"/>
  <c r="BK199" i="3"/>
  <c r="J188" i="3"/>
  <c r="J182" i="3"/>
  <c r="BK193" i="3"/>
  <c r="BK182" i="3"/>
  <c r="J166" i="3"/>
  <c r="J128" i="3"/>
  <c r="BK132" i="4"/>
  <c r="J211" i="3"/>
  <c r="J191" i="3"/>
  <c r="J164" i="3"/>
  <c r="F34" i="2" l="1"/>
  <c r="P120" i="4"/>
  <c r="AU97" i="1"/>
  <c r="R163" i="2"/>
  <c r="BK123" i="2"/>
  <c r="BK185" i="2"/>
  <c r="J185" i="2" s="1"/>
  <c r="J100" i="2" s="1"/>
  <c r="R126" i="3"/>
  <c r="P162" i="3"/>
  <c r="R162" i="3"/>
  <c r="R165" i="3"/>
  <c r="T183" i="3"/>
  <c r="P123" i="2"/>
  <c r="R185" i="2"/>
  <c r="BK162" i="3"/>
  <c r="J162" i="3" s="1"/>
  <c r="J99" i="3" s="1"/>
  <c r="BK183" i="3"/>
  <c r="J183" i="3" s="1"/>
  <c r="J101" i="3" s="1"/>
  <c r="T165" i="3"/>
  <c r="P163" i="2"/>
  <c r="BK163" i="2"/>
  <c r="J163" i="2"/>
  <c r="J99" i="2" s="1"/>
  <c r="T185" i="2"/>
  <c r="P183" i="3"/>
  <c r="T123" i="2"/>
  <c r="P126" i="3"/>
  <c r="BK165" i="3"/>
  <c r="J165" i="3"/>
  <c r="J100" i="3" s="1"/>
  <c r="P165" i="3"/>
  <c r="R183" i="3"/>
  <c r="R123" i="2"/>
  <c r="R122" i="2" s="1"/>
  <c r="R121" i="2" s="1"/>
  <c r="P185" i="2"/>
  <c r="T126" i="3"/>
  <c r="T125" i="3" s="1"/>
  <c r="T124" i="3" s="1"/>
  <c r="R122" i="4"/>
  <c r="R121" i="4"/>
  <c r="R120" i="4"/>
  <c r="T163" i="2"/>
  <c r="BK126" i="3"/>
  <c r="BK125" i="3" s="1"/>
  <c r="J125" i="3" s="1"/>
  <c r="J97" i="3" s="1"/>
  <c r="T162" i="3"/>
  <c r="BK122" i="4"/>
  <c r="J122" i="4" s="1"/>
  <c r="J98" i="4" s="1"/>
  <c r="T122" i="4"/>
  <c r="T121" i="4"/>
  <c r="T120" i="4" s="1"/>
  <c r="BK211" i="2"/>
  <c r="J211" i="2"/>
  <c r="J101" i="2"/>
  <c r="BK212" i="3"/>
  <c r="J212" i="3"/>
  <c r="J104" i="3"/>
  <c r="BK210" i="3"/>
  <c r="J210" i="3" s="1"/>
  <c r="J103" i="3" s="1"/>
  <c r="BK169" i="4"/>
  <c r="J169" i="4"/>
  <c r="J100" i="4" s="1"/>
  <c r="E85" i="4"/>
  <c r="J114" i="4"/>
  <c r="J117" i="4"/>
  <c r="BE126" i="4"/>
  <c r="BE132" i="4"/>
  <c r="J116" i="4"/>
  <c r="BE123" i="4"/>
  <c r="BE129" i="4"/>
  <c r="BE135" i="4"/>
  <c r="BE141" i="4"/>
  <c r="BE144" i="4"/>
  <c r="BE150" i="4"/>
  <c r="BE156" i="4"/>
  <c r="BE159" i="4"/>
  <c r="BE162" i="4"/>
  <c r="F117" i="4"/>
  <c r="BE138" i="4"/>
  <c r="BE147" i="4"/>
  <c r="F91" i="4"/>
  <c r="BE153" i="4"/>
  <c r="BE165" i="4"/>
  <c r="BE170" i="4"/>
  <c r="F92" i="3"/>
  <c r="BE128" i="3"/>
  <c r="J123" i="2"/>
  <c r="J98" i="2" s="1"/>
  <c r="BE151" i="3"/>
  <c r="J89" i="3"/>
  <c r="BE141" i="3"/>
  <c r="BE144" i="3"/>
  <c r="BE147" i="3"/>
  <c r="BE149" i="3"/>
  <c r="BE169" i="3"/>
  <c r="J120" i="3"/>
  <c r="BE158" i="3"/>
  <c r="BE164" i="3"/>
  <c r="BE166" i="3"/>
  <c r="BE167" i="3"/>
  <c r="BE171" i="3"/>
  <c r="BE127" i="3"/>
  <c r="BE139" i="3"/>
  <c r="BE146" i="3"/>
  <c r="BE198" i="3"/>
  <c r="BE199" i="3"/>
  <c r="BE200" i="3"/>
  <c r="BE213" i="3"/>
  <c r="BE129" i="3"/>
  <c r="BE184" i="3"/>
  <c r="E85" i="3"/>
  <c r="BE163" i="3"/>
  <c r="BE174" i="3"/>
  <c r="BE185" i="3"/>
  <c r="BE188" i="3"/>
  <c r="BE191" i="3"/>
  <c r="BE155" i="3"/>
  <c r="BE173" i="3"/>
  <c r="BE182" i="3"/>
  <c r="BE186" i="3"/>
  <c r="BE189" i="3"/>
  <c r="BE192" i="3"/>
  <c r="BE193" i="3"/>
  <c r="BE194" i="3"/>
  <c r="BE211" i="3"/>
  <c r="BC95" i="1"/>
  <c r="BE201" i="2"/>
  <c r="AW95" i="1"/>
  <c r="BA95" i="1"/>
  <c r="J89" i="2"/>
  <c r="F92" i="2"/>
  <c r="J117" i="2"/>
  <c r="BE125" i="2"/>
  <c r="BE126" i="2"/>
  <c r="BE140" i="2"/>
  <c r="BE143" i="2"/>
  <c r="BE145" i="2"/>
  <c r="BE156" i="2"/>
  <c r="BE159" i="2"/>
  <c r="BE164" i="2"/>
  <c r="BE165" i="2"/>
  <c r="BE167" i="2"/>
  <c r="BE193" i="2"/>
  <c r="BE212" i="2"/>
  <c r="BB95" i="1"/>
  <c r="E85" i="2"/>
  <c r="BE124" i="2"/>
  <c r="BE129" i="2"/>
  <c r="BE146" i="2"/>
  <c r="BE147" i="2"/>
  <c r="BE170" i="2"/>
  <c r="BE183" i="2"/>
  <c r="BE186" i="2"/>
  <c r="BE187" i="2"/>
  <c r="BE188" i="2"/>
  <c r="BE190" i="2"/>
  <c r="BE191" i="2"/>
  <c r="BE200" i="2"/>
  <c r="BE202" i="2"/>
  <c r="BE138" i="2"/>
  <c r="BE149" i="2"/>
  <c r="BE151" i="2"/>
  <c r="BE173" i="2"/>
  <c r="BE174" i="2"/>
  <c r="BE194" i="2"/>
  <c r="BE195" i="2"/>
  <c r="BE196" i="2"/>
  <c r="BD95" i="1"/>
  <c r="F37" i="3"/>
  <c r="BD96" i="1" s="1"/>
  <c r="J34" i="3"/>
  <c r="AW96" i="1" s="1"/>
  <c r="F34" i="4"/>
  <c r="BA97" i="1" s="1"/>
  <c r="F35" i="4"/>
  <c r="BB97" i="1" s="1"/>
  <c r="F34" i="3"/>
  <c r="BA96" i="1" s="1"/>
  <c r="J34" i="4"/>
  <c r="AW97" i="1" s="1"/>
  <c r="F35" i="3"/>
  <c r="BB96" i="1"/>
  <c r="F36" i="3"/>
  <c r="BC96" i="1" s="1"/>
  <c r="F36" i="4"/>
  <c r="BC97" i="1"/>
  <c r="F37" i="4"/>
  <c r="BD97" i="1" s="1"/>
  <c r="J126" i="3" l="1"/>
  <c r="J98" i="3" s="1"/>
  <c r="P122" i="2"/>
  <c r="P121" i="2"/>
  <c r="AU95" i="1"/>
  <c r="R125" i="3"/>
  <c r="R124" i="3"/>
  <c r="T122" i="2"/>
  <c r="T121" i="2"/>
  <c r="BK122" i="2"/>
  <c r="J122" i="2" s="1"/>
  <c r="J97" i="2" s="1"/>
  <c r="P125" i="3"/>
  <c r="P124" i="3" s="1"/>
  <c r="AU96" i="1" s="1"/>
  <c r="BK209" i="3"/>
  <c r="J209" i="3"/>
  <c r="J102" i="3" s="1"/>
  <c r="BK121" i="4"/>
  <c r="J121" i="4"/>
  <c r="J97" i="4"/>
  <c r="BK168" i="4"/>
  <c r="J168" i="4"/>
  <c r="J99" i="4" s="1"/>
  <c r="F33" i="2"/>
  <c r="AZ95" i="1" s="1"/>
  <c r="J33" i="3"/>
  <c r="AV96" i="1" s="1"/>
  <c r="AT96" i="1" s="1"/>
  <c r="F33" i="3"/>
  <c r="AZ96" i="1" s="1"/>
  <c r="BD94" i="1"/>
  <c r="W33" i="1" s="1"/>
  <c r="BC94" i="1"/>
  <c r="W32" i="1" s="1"/>
  <c r="BA94" i="1"/>
  <c r="W30" i="1" s="1"/>
  <c r="J33" i="2"/>
  <c r="AV95" i="1" s="1"/>
  <c r="AT95" i="1" s="1"/>
  <c r="BB94" i="1"/>
  <c r="W31" i="1" s="1"/>
  <c r="J33" i="4"/>
  <c r="AV97" i="1" s="1"/>
  <c r="AT97" i="1" s="1"/>
  <c r="F33" i="4"/>
  <c r="AZ97" i="1"/>
  <c r="BK120" i="4" l="1"/>
  <c r="J120" i="4" s="1"/>
  <c r="J96" i="4" s="1"/>
  <c r="BK121" i="2"/>
  <c r="J121" i="2"/>
  <c r="J96" i="2"/>
  <c r="BK124" i="3"/>
  <c r="J124" i="3"/>
  <c r="J96" i="3" s="1"/>
  <c r="AU94" i="1"/>
  <c r="AY94" i="1"/>
  <c r="AZ94" i="1"/>
  <c r="W29" i="1"/>
  <c r="AW94" i="1"/>
  <c r="AK30" i="1" s="1"/>
  <c r="AX94" i="1"/>
  <c r="J30" i="4" l="1"/>
  <c r="AG97" i="1"/>
  <c r="J30" i="2"/>
  <c r="AG95" i="1" s="1"/>
  <c r="AN95" i="1" s="1"/>
  <c r="AV94" i="1"/>
  <c r="AK29" i="1" s="1"/>
  <c r="J30" i="3"/>
  <c r="AG96" i="1"/>
  <c r="J39" i="2" l="1"/>
  <c r="J39" i="4"/>
  <c r="J39" i="3"/>
  <c r="AN96" i="1"/>
  <c r="AN97" i="1"/>
  <c r="AG94" i="1"/>
  <c r="AK26" i="1" s="1"/>
  <c r="AT94" i="1"/>
  <c r="AN94" i="1" l="1"/>
  <c r="AK35" i="1"/>
</calcChain>
</file>

<file path=xl/sharedStrings.xml><?xml version="1.0" encoding="utf-8"?>
<sst xmlns="http://schemas.openxmlformats.org/spreadsheetml/2006/main" count="3042" uniqueCount="455">
  <si>
    <t>Export Komplet</t>
  </si>
  <si>
    <t/>
  </si>
  <si>
    <t>2.0</t>
  </si>
  <si>
    <t>ZAMOK</t>
  </si>
  <si>
    <t>False</t>
  </si>
  <si>
    <t>{b6310932-7112-4862-98b3-92610f8af6ed}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</si>
  <si>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</si>
  <si>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</si>
  <si>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</si>
  <si>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</si>
  <si>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</si>
  <si>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</si>
  <si>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</si>
  <si>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</si>
  <si>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</si>
  <si>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</si>
  <si>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</si>
  <si>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Odstraňování postradatelných objektů SŽ – Demolice (obvod OŘ Praha) - Praha Vršovice</t>
  </si>
  <si>
    <t>KSO:</t>
  </si>
  <si>
    <t>CC-CZ:</t>
  </si>
  <si>
    <t>Místo:</t>
  </si>
  <si>
    <t>Praha Vršovice</t>
  </si>
  <si>
    <t>Datum:</t>
  </si>
  <si>
    <t>5. 4. 2024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</si>
  <si>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</si>
  <si>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</si>
  <si>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</si>
  <si>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</si>
  <si>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</si>
  <si>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</si>
  <si>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</si>
  <si>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</si>
  <si>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</si>
  <si>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</si>
  <si>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</si>
  <si>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</si>
  <si>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</si>
  <si>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</si>
  <si>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</si>
  <si>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</si>
  <si>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</si>
  <si>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</si>
  <si>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</si>
  <si>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</si>
  <si>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</si>
  <si>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</si>
  <si>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</si>
  <si>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</si>
  <si>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</si>
  <si>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</si>
  <si>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</si>
  <si>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</si>
  <si>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</si>
  <si>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</si>
  <si>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</si>
  <si>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</si>
  <si>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</si>
  <si>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</si>
  <si>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</si>
  <si>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</si>
  <si>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</si>
  <si>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</si>
  <si>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</si>
  <si>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</si>
  <si>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</si>
  <si>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</si>
  <si>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</si>
  <si>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</si>
  <si>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</si>
  <si>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</si>
  <si>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</si>
  <si>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</si>
  <si>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</si>
  <si>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</si>
  <si>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</si>
  <si>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</si>
  <si>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</si>
  <si>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</si>
  <si>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</si>
  <si>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</si>
  <si>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</si>
  <si>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</si>
  <si>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</si>
  <si>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</si>
  <si>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strážní domek čp. 3414 (5000145104)</t>
  </si>
  <si>
    <t>STA</t>
  </si>
  <si>
    <t>1</t>
  </si>
  <si>
    <t>{c04aad51-b84e-414b-b975-c89e96121706}</t>
  </si>
  <si>
    <t>2</t>
  </si>
  <si>
    <t>SO.02</t>
  </si>
  <si>
    <t>strážní domek čp. 75 (5000145105)</t>
  </si>
  <si>
    <t>{f8677533-373e-4fd3-afb8-ec301e38da32}</t>
  </si>
  <si>
    <t>SO.03</t>
  </si>
  <si>
    <t>VRN</t>
  </si>
  <si>
    <t>{d4a22a2a-e6b7-4da2-a9e1-2e0193eee5f7}</t>
  </si>
  <si>
    <t>KRYCÍ LIST SOUPISU PRACÍ</t>
  </si>
  <si>
    <t>Objekt:</t>
  </si>
  <si>
    <t>SO.01 - strážní domek čp. 3414 (5000145104)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</si>
  <si>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</si>
  <si>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</si>
  <si>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</si>
  <si>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</si>
  <si>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</si>
  <si>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</si>
  <si>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</si>
  <si>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práce-bourání</t>
  </si>
  <si>
    <t xml:space="preserve">    997 - Přesun sutě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</si>
  <si>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</si>
  <si>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</si>
  <si>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</si>
  <si>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</si>
  <si>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</si>
  <si>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</si>
  <si>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</si>
  <si>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</si>
  <si>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</si>
  <si>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</si>
  <si>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</si>
  <si>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</si>
  <si>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</si>
  <si>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</si>
  <si>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</si>
  <si>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</si>
  <si>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</si>
  <si>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</si>
  <si>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</si>
  <si>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111151101</t>
  </si>
  <si>
    <t>Odstranění travin z celkové plochy do 100 m2 strojně</t>
  </si>
  <si>
    <t>m2</t>
  </si>
  <si>
    <t>CS ÚRS 2024 01</t>
  </si>
  <si>
    <t>4</t>
  </si>
  <si>
    <t>-1489600303</t>
  </si>
  <si>
    <t>111211101</t>
  </si>
  <si>
    <t>Odstranění křovin a stromů průměru kmene do 100 mm i s kořeny sklonu terénu do 1:5 ručně</t>
  </si>
  <si>
    <t>-1799210200</t>
  </si>
  <si>
    <t>3</t>
  </si>
  <si>
    <t>131313701</t>
  </si>
  <si>
    <t>Hloubení nezapažených jam v soudržných horninách třídy těžitelnosti II skupiny 4 ručně</t>
  </si>
  <si>
    <t>m3</t>
  </si>
  <si>
    <t>1968262272</t>
  </si>
  <si>
    <t>VV</t>
  </si>
  <si>
    <t>"výkop pro zaslepení vodovodní přípojky u domu čp. 1347"</t>
  </si>
  <si>
    <t>1,5*1,5*1,5</t>
  </si>
  <si>
    <t>162651112</t>
  </si>
  <si>
    <t>Vodorovné přemístění přes 4 000 do 5000 m výkopku/sypaniny z horniny třídy těžitelnosti I skupiny 1 až 3</t>
  </si>
  <si>
    <t>658690175</t>
  </si>
  <si>
    <t>zemina pro zásyp</t>
  </si>
  <si>
    <t>199,5</t>
  </si>
  <si>
    <t>Mezisoučet</t>
  </si>
  <si>
    <t>recyklát</t>
  </si>
  <si>
    <t>44,8"sklep domu"</t>
  </si>
  <si>
    <t>45"svah před náspem"</t>
  </si>
  <si>
    <t>Součet</t>
  </si>
  <si>
    <t>5</t>
  </si>
  <si>
    <t>182251101</t>
  </si>
  <si>
    <t>Svahování násypů strojně</t>
  </si>
  <si>
    <t>1382283237</t>
  </si>
  <si>
    <t>(3,4*20)"sklon*délka svahu"</t>
  </si>
  <si>
    <t>6</t>
  </si>
  <si>
    <t>171151111</t>
  </si>
  <si>
    <t>Uložení sypaniny z hornin nesoudržných sypkých do násypů zhutněných strojně</t>
  </si>
  <si>
    <t>491521499</t>
  </si>
  <si>
    <t>svah před náspem</t>
  </si>
  <si>
    <t>(1,5*3*20)/2"(výška*šířka*délka)"</t>
  </si>
  <si>
    <t>7</t>
  </si>
  <si>
    <t>M</t>
  </si>
  <si>
    <t>58981117</t>
  </si>
  <si>
    <t>recyklát cihelný frakce 8/32</t>
  </si>
  <si>
    <t>t</t>
  </si>
  <si>
    <t>8</t>
  </si>
  <si>
    <t>-1444620650</t>
  </si>
  <si>
    <t>45*1,6 'Přepočtené koeficientem množství</t>
  </si>
  <si>
    <t>171151101</t>
  </si>
  <si>
    <t>Hutnění boků násypů pro jakýkoliv sklon a míru zhutnění svahu (zemina na recyklátu)</t>
  </si>
  <si>
    <t>821718571</t>
  </si>
  <si>
    <t>9</t>
  </si>
  <si>
    <t>174111101</t>
  </si>
  <si>
    <t>Zásyp jam, šachet rýh nebo kolem objektů sypaninou se zhutněním ručně</t>
  </si>
  <si>
    <t>-2073266868</t>
  </si>
  <si>
    <t>10</t>
  </si>
  <si>
    <t>174151101</t>
  </si>
  <si>
    <t>Zásyp jam, šachet rýh nebo kolem objektů sypaninou se zhutněním</t>
  </si>
  <si>
    <t>-1681949601</t>
  </si>
  <si>
    <t>(20,4)*2,2"sklep"</t>
  </si>
  <si>
    <t>11</t>
  </si>
  <si>
    <t>1562078221</t>
  </si>
  <si>
    <t>44,88*1,6 'Přepočtené koeficientem množství</t>
  </si>
  <si>
    <t>181351105</t>
  </si>
  <si>
    <t>Rozprostření ornice tl vrstvy přes 250 do 300 mm pl přes 100 do 500 m2 v rovině nebo ve svahu do 1:5 strojně</t>
  </si>
  <si>
    <t>1361422100</t>
  </si>
  <si>
    <t>107"plocha po domku"</t>
  </si>
  <si>
    <t>24,5"plocha po kůlně"</t>
  </si>
  <si>
    <t>68"svah pčed náspem"</t>
  </si>
  <si>
    <t>13</t>
  </si>
  <si>
    <t>10364100</t>
  </si>
  <si>
    <t>zemina pro terénní úpravy - tříděná</t>
  </si>
  <si>
    <t>249897932</t>
  </si>
  <si>
    <t>199,5*0,3</t>
  </si>
  <si>
    <t>59,85*1,8 'Přepočtené koeficientem množství</t>
  </si>
  <si>
    <t>14</t>
  </si>
  <si>
    <t>181912111</t>
  </si>
  <si>
    <t>Úprava pláně v hornině třídy těžitelnosti I skupiny 3 bez zhutnění ručně</t>
  </si>
  <si>
    <t>-162703028</t>
  </si>
  <si>
    <t>195"plocha pozemku dle KN"</t>
  </si>
  <si>
    <t>107"zastavěná plocha"</t>
  </si>
  <si>
    <t>Ostatní konstrukce a práce-bourání</t>
  </si>
  <si>
    <t>15</t>
  </si>
  <si>
    <t>952903001.1</t>
  </si>
  <si>
    <t>Odvoz a likvidace fekálií z odpadní jímky vč. sanace</t>
  </si>
  <si>
    <t>kpl</t>
  </si>
  <si>
    <t>161927976</t>
  </si>
  <si>
    <t>16</t>
  </si>
  <si>
    <t>966071711</t>
  </si>
  <si>
    <t>Bourání sloupků a vzpěr plotových ocelových do 2,5 m zabetonovaných</t>
  </si>
  <si>
    <t>kus</t>
  </si>
  <si>
    <t>784852411</t>
  </si>
  <si>
    <t>28</t>
  </si>
  <si>
    <t>17</t>
  </si>
  <si>
    <t>966071821</t>
  </si>
  <si>
    <t>Rozebrání oplocení z drátěného pletiva se čtvercovými oky v do 1,6 m</t>
  </si>
  <si>
    <t>m</t>
  </si>
  <si>
    <t>684871506</t>
  </si>
  <si>
    <t>P</t>
  </si>
  <si>
    <t xml:space="preserve">Poznámka k položce:_x000D_
vč. plotu mezi str. domkem čp. 1347 (u společné kůlny) </t>
  </si>
  <si>
    <t>28+1+8+14</t>
  </si>
  <si>
    <t>18</t>
  </si>
  <si>
    <t>981013313</t>
  </si>
  <si>
    <t>Demolice budov zděných na MVC podíl konstrukcí přes 15 do 20 % těžkou mechanizací</t>
  </si>
  <si>
    <t>-1152399148</t>
  </si>
  <si>
    <t>kůlna společná i pro dům č.p. 1347</t>
  </si>
  <si>
    <t>7*3,5*3</t>
  </si>
  <si>
    <t>19</t>
  </si>
  <si>
    <t>981013315</t>
  </si>
  <si>
    <t>Demolice budov zděných na MVC podíl konstrukcí přes 25 do 30 % těžkou mechanizací</t>
  </si>
  <si>
    <t>-390935842</t>
  </si>
  <si>
    <t>20</t>
  </si>
  <si>
    <t>981513116</t>
  </si>
  <si>
    <t>Demolice konstrukcí objektů z betonu prostého těžkou mechanizací</t>
  </si>
  <si>
    <t>-767723769</t>
  </si>
  <si>
    <t>(13,5+8,4+13,5+8,4)*0,5*0,7"základy dům"</t>
  </si>
  <si>
    <t>107*0,15"deska dům"</t>
  </si>
  <si>
    <t>(7+3,5+7+3,5)*0,5*0,7"základy kůlna"</t>
  </si>
  <si>
    <t>24,5*0,15"deska kůlna"</t>
  </si>
  <si>
    <t>30*0,15"zpevněné plochy"</t>
  </si>
  <si>
    <t>(2*3)*0,15*2"víko a dno žumpy"</t>
  </si>
  <si>
    <t>(2+3)*2*2*0,15"boky žumpy"</t>
  </si>
  <si>
    <t>R000000002</t>
  </si>
  <si>
    <t>Odpojení a trvalé zaslepení veškerých inženýrských sítí demolovaných objektů</t>
  </si>
  <si>
    <t>-358326656</t>
  </si>
  <si>
    <t>Poznámka k položce:_x000D_
- zaslepení vodovodní přípojky u str.d. čp. 1347 vedoucí k demolovaným objektům (vč. mat.)</t>
  </si>
  <si>
    <t>997</t>
  </si>
  <si>
    <t>Přesun sutě</t>
  </si>
  <si>
    <t>22</t>
  </si>
  <si>
    <t>997006002</t>
  </si>
  <si>
    <t>Třídění stavebního odpadu na jednotlivé druhy</t>
  </si>
  <si>
    <t>473268800</t>
  </si>
  <si>
    <t>23</t>
  </si>
  <si>
    <t>997006512</t>
  </si>
  <si>
    <t>Vodorovné doprava suti s naložením a složením na skládku přes 100 m do 1 km</t>
  </si>
  <si>
    <t>854137651</t>
  </si>
  <si>
    <t>24</t>
  </si>
  <si>
    <t>997006519</t>
  </si>
  <si>
    <t>Příplatek k vodorovnému přemístění suti na skládku ZKD 1 km přes 1 km</t>
  </si>
  <si>
    <t>-517171449</t>
  </si>
  <si>
    <t>492,897*4 'Přepočtené koeficientem množství</t>
  </si>
  <si>
    <t>25</t>
  </si>
  <si>
    <t>997006551</t>
  </si>
  <si>
    <t>Hrubé urovnání suti na skládce bez zhutnění</t>
  </si>
  <si>
    <t>-236459839</t>
  </si>
  <si>
    <t>26</t>
  </si>
  <si>
    <t>997013.R</t>
  </si>
  <si>
    <t>Odvoz výzisku z železného šrotu na místo určené objednatelem do 20 km se složením.Hospodaření s vyzískaným materiálem (mimo odpad) bude prováděno v souladu se Směrnicí SŽDC č. 42 ze dne 7.1.2013."</t>
  </si>
  <si>
    <t>459580555</t>
  </si>
  <si>
    <t>Poznámka k položce:_x000D_
Dopravní náklady jsou zahrnuty v položkách přesunu, cena bude pouze za vytřídění a uložení</t>
  </si>
  <si>
    <t>27</t>
  </si>
  <si>
    <t>997013635</t>
  </si>
  <si>
    <t>Poplatek za uložení na skládce (skládkovné) komunálního odpadu kód odpadu 20 03 01</t>
  </si>
  <si>
    <t>-2037283378</t>
  </si>
  <si>
    <t>997013811</t>
  </si>
  <si>
    <t>Poplatek za uložení na skládce (skládkovné) stavebního odpadu dřevěného kód odpadu 17 02 01</t>
  </si>
  <si>
    <t>1250914969</t>
  </si>
  <si>
    <t>29</t>
  </si>
  <si>
    <t>997013814</t>
  </si>
  <si>
    <t>Poplatek za uložení na skládce (skládkovné) stavebního odpadu izolací kód odpadu 17 06 04</t>
  </si>
  <si>
    <t>1715863332</t>
  </si>
  <si>
    <t>30</t>
  </si>
  <si>
    <t>997013861</t>
  </si>
  <si>
    <t>Poplatek za uložení stavebního odpadu na recyklační skládce (skládkovné) z prostého betonu kód odpadu 17 01 01</t>
  </si>
  <si>
    <t>197452568</t>
  </si>
  <si>
    <t>113,751</t>
  </si>
  <si>
    <t>-15,5</t>
  </si>
  <si>
    <t>31</t>
  </si>
  <si>
    <t>997013862</t>
  </si>
  <si>
    <t>Poplatek za uložení stavebního odpadu na recyklační skládce (skládkovné) z armovaného betonu kód odpadu 17 01 01</t>
  </si>
  <si>
    <t>-296458441</t>
  </si>
  <si>
    <t>32</t>
  </si>
  <si>
    <t>997013863</t>
  </si>
  <si>
    <t>Poplatek za uložení stavebního odpadu na recyklační skládce (skládkovné) cihelného kód odpadu 17 01 02</t>
  </si>
  <si>
    <t>-597957455</t>
  </si>
  <si>
    <t>33</t>
  </si>
  <si>
    <t>997013871</t>
  </si>
  <si>
    <t>Poplatek za uložení stavebního odpadu na recyklační skládce (skládkovné) směsného stavebního a demoličního kód odpadu 17 09 04</t>
  </si>
  <si>
    <t>-1127257519</t>
  </si>
  <si>
    <t>492,897"celkem"</t>
  </si>
  <si>
    <t>-0,25"výzisk"</t>
  </si>
  <si>
    <t>-12"komunál"</t>
  </si>
  <si>
    <t>-0,5"izolace"</t>
  </si>
  <si>
    <t>-113,751"beton"</t>
  </si>
  <si>
    <t>- 7,8"dřevo"</t>
  </si>
  <si>
    <t>-175,8"cihla"</t>
  </si>
  <si>
    <t>HZS</t>
  </si>
  <si>
    <t>Hodinové zúčtovací sazby</t>
  </si>
  <si>
    <t>34</t>
  </si>
  <si>
    <t>HZS1291</t>
  </si>
  <si>
    <t>Hodinová zúčtovací sazba pomocný stavební dělník (vyklizení komunálního odpadu z objektu a pozemku)</t>
  </si>
  <si>
    <t>hod</t>
  </si>
  <si>
    <t>512</t>
  </si>
  <si>
    <t>-1322192858</t>
  </si>
  <si>
    <t>"2 dělníci * 8 hodin * 1 dny"</t>
  </si>
  <si>
    <t>2*8*1</t>
  </si>
  <si>
    <t>SO.02 - strážní domek čp. 75 (5000145105)</t>
  </si>
  <si>
    <t xml:space="preserve">    2 - Zakládání</t>
  </si>
  <si>
    <t>PSV - Práce a dodávky PSV</t>
  </si>
  <si>
    <t xml:space="preserve">    767 - Konstrukce zámečnické</t>
  </si>
  <si>
    <t>-1727809524</t>
  </si>
  <si>
    <t>441459534</t>
  </si>
  <si>
    <t>-1412619091</t>
  </si>
  <si>
    <t>94*0,3"dům"</t>
  </si>
  <si>
    <t>196*0,3"svah"</t>
  </si>
  <si>
    <t>55"sklep domu"</t>
  </si>
  <si>
    <t>67,5"svah před náspem"</t>
  </si>
  <si>
    <t>1440130168</t>
  </si>
  <si>
    <t>(3,4*30)"sklon*délka svahu"</t>
  </si>
  <si>
    <t>-1915388322</t>
  </si>
  <si>
    <t>(1,5*3*30)/2"(výška*šířka*délka)"</t>
  </si>
  <si>
    <t>-922262158</t>
  </si>
  <si>
    <t>67,5*1,6 'Přepočtené koeficientem množství</t>
  </si>
  <si>
    <t>532921480</t>
  </si>
  <si>
    <t>-1630726971</t>
  </si>
  <si>
    <t>(25)*2,2"sklep"</t>
  </si>
  <si>
    <t>871410748</t>
  </si>
  <si>
    <t>55*1,6 'Přepočtené koeficientem množství</t>
  </si>
  <si>
    <t>-754294847</t>
  </si>
  <si>
    <t>94"plocha po domku"</t>
  </si>
  <si>
    <t>102"svah"</t>
  </si>
  <si>
    <t>1669952123</t>
  </si>
  <si>
    <t>196*0,3</t>
  </si>
  <si>
    <t>58,8*1,8 'Přepočtené koeficientem množství</t>
  </si>
  <si>
    <t>-1042660535</t>
  </si>
  <si>
    <t>412"plocha pozemku dle KN"</t>
  </si>
  <si>
    <t>94"zastavěná plocha"</t>
  </si>
  <si>
    <t>Zakládání</t>
  </si>
  <si>
    <t>245111111</t>
  </si>
  <si>
    <t>Osazení krycí desky</t>
  </si>
  <si>
    <t>924285755</t>
  </si>
  <si>
    <t>59225820</t>
  </si>
  <si>
    <t>deska betonová zákrytová studniční</t>
  </si>
  <si>
    <t>334587053</t>
  </si>
  <si>
    <t>1409253216</t>
  </si>
  <si>
    <t>-579760452</t>
  </si>
  <si>
    <t>6+15</t>
  </si>
  <si>
    <t>-409646766</t>
  </si>
  <si>
    <t>13+33</t>
  </si>
  <si>
    <t>646221764</t>
  </si>
  <si>
    <t>5*3*2</t>
  </si>
  <si>
    <t>-847154462</t>
  </si>
  <si>
    <t>-1627394500</t>
  </si>
  <si>
    <t>(13,6+7,5+13,6+7,5+7,5)*0,5*0,7"základy"</t>
  </si>
  <si>
    <t>94*0,15"deska"</t>
  </si>
  <si>
    <t>0,5"skuž a víko"</t>
  </si>
  <si>
    <t>35*0,15"zpevněné plochy"</t>
  </si>
  <si>
    <t>1573111176</t>
  </si>
  <si>
    <t>1830591467</t>
  </si>
  <si>
    <t>1504923413</t>
  </si>
  <si>
    <t>-1867187310</t>
  </si>
  <si>
    <t>572,405*4 'Přepočtené koeficientem množství</t>
  </si>
  <si>
    <t>-528004800</t>
  </si>
  <si>
    <t>-1938309306</t>
  </si>
  <si>
    <t>-2067753463</t>
  </si>
  <si>
    <t>-474144271</t>
  </si>
  <si>
    <t>-1411428472</t>
  </si>
  <si>
    <t>-1502903058</t>
  </si>
  <si>
    <t>92,499</t>
  </si>
  <si>
    <t>-11,28</t>
  </si>
  <si>
    <t>-1410662730</t>
  </si>
  <si>
    <t>-1098852998</t>
  </si>
  <si>
    <t>741244946</t>
  </si>
  <si>
    <t>572,405"celkem"</t>
  </si>
  <si>
    <t>-18"komunál"</t>
  </si>
  <si>
    <t>-92,499"beton"</t>
  </si>
  <si>
    <t>- 8,6"dřevo"</t>
  </si>
  <si>
    <t>-257,5"cihla"</t>
  </si>
  <si>
    <t>PSV</t>
  </si>
  <si>
    <t>Práce a dodávky PSV</t>
  </si>
  <si>
    <t>767</t>
  </si>
  <si>
    <t>Konstrukce zámečnické</t>
  </si>
  <si>
    <t>R767995105</t>
  </si>
  <si>
    <t>Zabezpečení studny zámečnickou uzamykatelnou konstrukcí</t>
  </si>
  <si>
    <t>-596543845</t>
  </si>
  <si>
    <t>35</t>
  </si>
  <si>
    <t>301631518</t>
  </si>
  <si>
    <t>"3 dělníci * 8 hodin * 1 dny"</t>
  </si>
  <si>
    <t>3*8*1</t>
  </si>
  <si>
    <t>SO.03 - VRN</t>
  </si>
  <si>
    <t>HSV - Provizorní přejezd</t>
  </si>
  <si>
    <t xml:space="preserve">    5 - Komunikace pozemní</t>
  </si>
  <si>
    <t>VRN - Vedlejší rozpočtové náklady</t>
  </si>
  <si>
    <t xml:space="preserve">    VRN1 - Průzkumné, geodetické a projektové práce</t>
  </si>
  <si>
    <t>Provizorní přejezd</t>
  </si>
  <si>
    <t>Komunikace pozemní</t>
  </si>
  <si>
    <t>5905025010 R</t>
  </si>
  <si>
    <t>Doplnění štěrkodrtí ojediněle ručně Poznámka: 1. V cenách jsou započteny náklady na doplnění kameniva včetně rozprostření ojediněle ručně z vozíku nebo souvisle mechanizací z vozíků nebo železničních vozů. 2. V cenách nejsou obsaženy náklady na dodávku ka</t>
  </si>
  <si>
    <t>5913060030</t>
  </si>
  <si>
    <t>Demontáž dílů betonové přejezdové konstrukce náběhového klínu Poznámka: 1. V cenách jsou započteny náklady na demontáž konstrukce a naložení na dopravní prostředek.</t>
  </si>
  <si>
    <t>Sborník UOŽI 01 2024</t>
  </si>
  <si>
    <t>5913065030</t>
  </si>
  <si>
    <t>Montáž dílů betonové přejezdové konstrukce v koleji náběhového klínu Poznámka: 1. V cenách jsou započteny náklady na montáž dílů. 2. V cenách nejsou obsaženy náklady na dodávku materiálu.</t>
  </si>
  <si>
    <t>5913070010</t>
  </si>
  <si>
    <t>Demontáž betonové přejezdové konstrukce část vnější a vnitřní bez závěrných zídek Poznámka: 1. V cenách jsou započteny náklady na demontáž konstrukce a naložení na dopravní prostředek.</t>
  </si>
  <si>
    <t>5913075010</t>
  </si>
  <si>
    <t>Montáž betonové přejezdové konstrukce část vnější a vnitřní bez závěrných zídek Poznámka: 1. V cenách jsou započteny náklady na montáž konstrukce. 2. V cenách nejsou obsaženy náklady na dodávku materiálu.</t>
  </si>
  <si>
    <t>5963134000</t>
  </si>
  <si>
    <t>Náběhový klín dřevěný</t>
  </si>
  <si>
    <t>5963110010</t>
  </si>
  <si>
    <t>Přejezd Intermont panel 1285x3000x170 ŽPP 1</t>
  </si>
  <si>
    <t>5963110015</t>
  </si>
  <si>
    <t>Přejezd Intermont panel 600x3000x170 ŽPP 2</t>
  </si>
  <si>
    <t>5955101013</t>
  </si>
  <si>
    <t>Kamenivo drcené štěrkodrť frakce 0/4</t>
  </si>
  <si>
    <t>9901000100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</si>
  <si>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</t>
  </si>
  <si>
    <t>262144</t>
  </si>
  <si>
    <t>2"drť 0/4</t>
  </si>
  <si>
    <t>9901009200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</si>
  <si>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</t>
  </si>
  <si>
    <t>2*2"drť 0/4</t>
  </si>
  <si>
    <t>9902200100</t>
  </si>
  <si>
    <t xml:space="preserve"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</t>
  </si>
  <si>
    <t>5"Intermont</t>
  </si>
  <si>
    <t>9902209200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</si>
  <si>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</t>
  </si>
  <si>
    <t>4*5"Intermont</t>
  </si>
  <si>
    <t>9902900400</t>
  </si>
  <si>
    <t>Složení objemnějšího kusového materiálu, vybouraných hmot Poznámka: 1. Ceny jsou určeny pro skládání materiálu z vlastních zásob objednatele.</t>
  </si>
  <si>
    <t>9903100100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</si>
  <si>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</t>
  </si>
  <si>
    <t>1"autojeřáb</t>
  </si>
  <si>
    <t>Vedlejší rozpočtové náklady</t>
  </si>
  <si>
    <t>VRN1</t>
  </si>
  <si>
    <t>Průzkumné, geodetické a projektové práce</t>
  </si>
  <si>
    <t>012002000</t>
  </si>
  <si>
    <t>Vytyčení, zajištění a ochrana stávajících inženýrských sítí vč. jejich dočasného zabezpečení a zajištění po dobu akce</t>
  </si>
  <si>
    <t>Kč</t>
  </si>
  <si>
    <t>1024</t>
  </si>
  <si>
    <t>-769654429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</si>
</sst>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388620</xdr:colOff>
      <xdr:row>3</xdr:row>
      <xdr:rowOff>0</xdr:rowOff>
    </xdr:from>
    <xdr:to>
      <xdr:col>40</xdr:col>
      <xdr:colOff>368300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554990</xdr:colOff>
      <xdr:row>81</xdr:row>
      <xdr:rowOff>0</xdr:rowOff>
    </xdr:from>
    <xdr:to>
      <xdr:col>41</xdr:col>
      <xdr:colOff>175895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511810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107</xdr:row>
      <xdr:rowOff>0</xdr:rowOff>
    </xdr:from>
    <xdr:to>
      <xdr:col>9</xdr:col>
      <xdr:colOff>1216025</xdr:colOff>
      <xdr:row>111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511810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110</xdr:row>
      <xdr:rowOff>0</xdr:rowOff>
    </xdr:from>
    <xdr:to>
      <xdr:col>9</xdr:col>
      <xdr:colOff>1216025</xdr:colOff>
      <xdr:row>114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511810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511810</xdr:colOff>
      <xdr:row>106</xdr:row>
      <xdr:rowOff>0</xdr:rowOff>
    </xdr:from>
    <xdr:to>
      <xdr:col>9</xdr:col>
      <xdr:colOff>1216025</xdr:colOff>
      <xdr:row>110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workbookViewId="0">
      <selection activeCell="AN16" sqref="AN16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6"/>
      <c r="AS2" s="306"/>
      <c r="AT2" s="306"/>
      <c r="AU2" s="306"/>
      <c r="AV2" s="306"/>
      <c r="AW2" s="306"/>
      <c r="AX2" s="306"/>
      <c r="AY2" s="306"/>
      <c r="AZ2" s="306"/>
      <c r="BA2" s="306"/>
      <c r="BB2" s="306"/>
      <c r="BC2" s="306"/>
      <c r="BD2" s="306"/>
      <c r="BE2" s="306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3"/>
      <c r="AL5" s="23"/>
      <c r="AM5" s="23"/>
      <c r="AN5" s="23"/>
      <c r="AO5" s="23"/>
      <c r="AP5" s="23"/>
      <c r="AQ5" s="23"/>
      <c r="AR5" s="21"/>
      <c r="BE5" s="266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3"/>
      <c r="AL6" s="23"/>
      <c r="AM6" s="23"/>
      <c r="AN6" s="23"/>
      <c r="AO6" s="23"/>
      <c r="AP6" s="23"/>
      <c r="AQ6" s="23"/>
      <c r="AR6" s="21"/>
      <c r="BE6" s="267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67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67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67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267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267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67"/>
      <c r="BS12" s="18" t="s">
        <v>6</v>
      </c>
    </row>
    <row r="13" spans="1:74" s="1" customFormat="1" ht="12" customHeight="1">
      <c r="B13" s="22"/>
      <c r="C13" s="23"/>
      <c r="D13" s="30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31</v>
      </c>
      <c r="AO13" s="23"/>
      <c r="AP13" s="23"/>
      <c r="AQ13" s="23"/>
      <c r="AR13" s="21"/>
      <c r="BE13" s="267"/>
      <c r="BS13" s="18" t="s">
        <v>6</v>
      </c>
    </row>
    <row r="14" spans="1:74">
      <c r="B14" s="22"/>
      <c r="C14" s="23"/>
      <c r="D14" s="23"/>
      <c r="E14" s="272" t="s">
        <v>31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30" t="s">
        <v>28</v>
      </c>
      <c r="AL14" s="23"/>
      <c r="AM14" s="23"/>
      <c r="AN14" s="32" t="s">
        <v>31</v>
      </c>
      <c r="AO14" s="23"/>
      <c r="AP14" s="23"/>
      <c r="AQ14" s="23"/>
      <c r="AR14" s="21"/>
      <c r="BE14" s="267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67"/>
      <c r="BS15" s="18" t="s">
        <v>4</v>
      </c>
    </row>
    <row r="16" spans="1:74" s="1" customFormat="1" ht="12" customHeight="1">
      <c r="B16" s="22"/>
      <c r="C16" s="23"/>
      <c r="D16" s="30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67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267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67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67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67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67"/>
    </row>
    <row r="22" spans="1:71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67"/>
    </row>
    <row r="23" spans="1:71" s="1" customFormat="1" ht="16.5" customHeight="1">
      <c r="B23" s="22"/>
      <c r="C23" s="23"/>
      <c r="D23" s="23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3"/>
      <c r="AP23" s="23"/>
      <c r="AQ23" s="23"/>
      <c r="AR23" s="21"/>
      <c r="BE23" s="267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67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67"/>
    </row>
    <row r="26" spans="1:71" s="2" customFormat="1" ht="25.9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75">
        <f>ROUND(AG94,2)</f>
        <v>0</v>
      </c>
      <c r="AL26" s="276"/>
      <c r="AM26" s="276"/>
      <c r="AN26" s="276"/>
      <c r="AO26" s="276"/>
      <c r="AP26" s="37"/>
      <c r="AQ26" s="37"/>
      <c r="AR26" s="40"/>
      <c r="BE26" s="267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67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77" t="s">
        <v>39</v>
      </c>
      <c r="M28" s="277"/>
      <c r="N28" s="277"/>
      <c r="O28" s="277"/>
      <c r="P28" s="277"/>
      <c r="Q28" s="37"/>
      <c r="R28" s="37"/>
      <c r="S28" s="37"/>
      <c r="T28" s="37"/>
      <c r="U28" s="37"/>
      <c r="V28" s="37"/>
      <c r="W28" s="277" t="s">
        <v>40</v>
      </c>
      <c r="X28" s="277"/>
      <c r="Y28" s="277"/>
      <c r="Z28" s="277"/>
      <c r="AA28" s="277"/>
      <c r="AB28" s="277"/>
      <c r="AC28" s="277"/>
      <c r="AD28" s="277"/>
      <c r="AE28" s="277"/>
      <c r="AF28" s="37"/>
      <c r="AG28" s="37"/>
      <c r="AH28" s="37"/>
      <c r="AI28" s="37"/>
      <c r="AJ28" s="37"/>
      <c r="AK28" s="277" t="s">
        <v>41</v>
      </c>
      <c r="AL28" s="277"/>
      <c r="AM28" s="277"/>
      <c r="AN28" s="277"/>
      <c r="AO28" s="277"/>
      <c r="AP28" s="37"/>
      <c r="AQ28" s="37"/>
      <c r="AR28" s="40"/>
      <c r="BE28" s="267"/>
    </row>
    <row r="29" spans="1:71" s="3" customFormat="1" ht="14.45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280">
        <v>0.21</v>
      </c>
      <c r="M29" s="279"/>
      <c r="N29" s="279"/>
      <c r="O29" s="279"/>
      <c r="P29" s="279"/>
      <c r="Q29" s="42"/>
      <c r="R29" s="42"/>
      <c r="S29" s="42"/>
      <c r="T29" s="42"/>
      <c r="U29" s="42"/>
      <c r="V29" s="42"/>
      <c r="W29" s="278">
        <f>ROUND(AZ94, 2)</f>
        <v>0</v>
      </c>
      <c r="X29" s="279"/>
      <c r="Y29" s="279"/>
      <c r="Z29" s="279"/>
      <c r="AA29" s="279"/>
      <c r="AB29" s="279"/>
      <c r="AC29" s="279"/>
      <c r="AD29" s="279"/>
      <c r="AE29" s="279"/>
      <c r="AF29" s="42"/>
      <c r="AG29" s="42"/>
      <c r="AH29" s="42"/>
      <c r="AI29" s="42"/>
      <c r="AJ29" s="42"/>
      <c r="AK29" s="278">
        <f>ROUND(AV94, 2)</f>
        <v>0</v>
      </c>
      <c r="AL29" s="279"/>
      <c r="AM29" s="279"/>
      <c r="AN29" s="279"/>
      <c r="AO29" s="279"/>
      <c r="AP29" s="42"/>
      <c r="AQ29" s="42"/>
      <c r="AR29" s="43"/>
      <c r="BE29" s="268"/>
    </row>
    <row r="30" spans="1:71" s="3" customFormat="1" ht="14.45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280">
        <v>0.12</v>
      </c>
      <c r="M30" s="279"/>
      <c r="N30" s="279"/>
      <c r="O30" s="279"/>
      <c r="P30" s="279"/>
      <c r="Q30" s="42"/>
      <c r="R30" s="42"/>
      <c r="S30" s="42"/>
      <c r="T30" s="42"/>
      <c r="U30" s="42"/>
      <c r="V30" s="42"/>
      <c r="W30" s="278">
        <f>ROUND(BA94, 2)</f>
        <v>0</v>
      </c>
      <c r="X30" s="279"/>
      <c r="Y30" s="279"/>
      <c r="Z30" s="279"/>
      <c r="AA30" s="279"/>
      <c r="AB30" s="279"/>
      <c r="AC30" s="279"/>
      <c r="AD30" s="279"/>
      <c r="AE30" s="279"/>
      <c r="AF30" s="42"/>
      <c r="AG30" s="42"/>
      <c r="AH30" s="42"/>
      <c r="AI30" s="42"/>
      <c r="AJ30" s="42"/>
      <c r="AK30" s="278">
        <f>ROUND(AW94, 2)</f>
        <v>0</v>
      </c>
      <c r="AL30" s="279"/>
      <c r="AM30" s="279"/>
      <c r="AN30" s="279"/>
      <c r="AO30" s="279"/>
      <c r="AP30" s="42"/>
      <c r="AQ30" s="42"/>
      <c r="AR30" s="43"/>
      <c r="BE30" s="268"/>
    </row>
    <row r="31" spans="1:71" s="3" customFormat="1" ht="14.45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280">
        <v>0.21</v>
      </c>
      <c r="M31" s="279"/>
      <c r="N31" s="279"/>
      <c r="O31" s="279"/>
      <c r="P31" s="279"/>
      <c r="Q31" s="42"/>
      <c r="R31" s="42"/>
      <c r="S31" s="42"/>
      <c r="T31" s="42"/>
      <c r="U31" s="42"/>
      <c r="V31" s="42"/>
      <c r="W31" s="278">
        <f>ROUND(BB94, 2)</f>
        <v>0</v>
      </c>
      <c r="X31" s="279"/>
      <c r="Y31" s="279"/>
      <c r="Z31" s="279"/>
      <c r="AA31" s="279"/>
      <c r="AB31" s="279"/>
      <c r="AC31" s="279"/>
      <c r="AD31" s="279"/>
      <c r="AE31" s="279"/>
      <c r="AF31" s="42"/>
      <c r="AG31" s="42"/>
      <c r="AH31" s="42"/>
      <c r="AI31" s="42"/>
      <c r="AJ31" s="42"/>
      <c r="AK31" s="278">
        <v>0</v>
      </c>
      <c r="AL31" s="279"/>
      <c r="AM31" s="279"/>
      <c r="AN31" s="279"/>
      <c r="AO31" s="279"/>
      <c r="AP31" s="42"/>
      <c r="AQ31" s="42"/>
      <c r="AR31" s="43"/>
      <c r="BE31" s="268"/>
    </row>
    <row r="32" spans="1:71" s="3" customFormat="1" ht="14.45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280">
        <v>0.12</v>
      </c>
      <c r="M32" s="279"/>
      <c r="N32" s="279"/>
      <c r="O32" s="279"/>
      <c r="P32" s="279"/>
      <c r="Q32" s="42"/>
      <c r="R32" s="42"/>
      <c r="S32" s="42"/>
      <c r="T32" s="42"/>
      <c r="U32" s="42"/>
      <c r="V32" s="42"/>
      <c r="W32" s="278">
        <f>ROUND(BC94, 2)</f>
        <v>0</v>
      </c>
      <c r="X32" s="279"/>
      <c r="Y32" s="279"/>
      <c r="Z32" s="279"/>
      <c r="AA32" s="279"/>
      <c r="AB32" s="279"/>
      <c r="AC32" s="279"/>
      <c r="AD32" s="279"/>
      <c r="AE32" s="279"/>
      <c r="AF32" s="42"/>
      <c r="AG32" s="42"/>
      <c r="AH32" s="42"/>
      <c r="AI32" s="42"/>
      <c r="AJ32" s="42"/>
      <c r="AK32" s="278">
        <v>0</v>
      </c>
      <c r="AL32" s="279"/>
      <c r="AM32" s="279"/>
      <c r="AN32" s="279"/>
      <c r="AO32" s="279"/>
      <c r="AP32" s="42"/>
      <c r="AQ32" s="42"/>
      <c r="AR32" s="43"/>
      <c r="BE32" s="268"/>
    </row>
    <row r="33" spans="1:57" s="3" customFormat="1" ht="14.45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280">
        <v>0</v>
      </c>
      <c r="M33" s="279"/>
      <c r="N33" s="279"/>
      <c r="O33" s="279"/>
      <c r="P33" s="279"/>
      <c r="Q33" s="42"/>
      <c r="R33" s="42"/>
      <c r="S33" s="42"/>
      <c r="T33" s="42"/>
      <c r="U33" s="42"/>
      <c r="V33" s="42"/>
      <c r="W33" s="278">
        <f>ROUND(BD94, 2)</f>
        <v>0</v>
      </c>
      <c r="X33" s="279"/>
      <c r="Y33" s="279"/>
      <c r="Z33" s="279"/>
      <c r="AA33" s="279"/>
      <c r="AB33" s="279"/>
      <c r="AC33" s="279"/>
      <c r="AD33" s="279"/>
      <c r="AE33" s="279"/>
      <c r="AF33" s="42"/>
      <c r="AG33" s="42"/>
      <c r="AH33" s="42"/>
      <c r="AI33" s="42"/>
      <c r="AJ33" s="42"/>
      <c r="AK33" s="278">
        <v>0</v>
      </c>
      <c r="AL33" s="279"/>
      <c r="AM33" s="279"/>
      <c r="AN33" s="279"/>
      <c r="AO33" s="279"/>
      <c r="AP33" s="42"/>
      <c r="AQ33" s="42"/>
      <c r="AR33" s="43"/>
      <c r="BE33" s="268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67"/>
    </row>
    <row r="35" spans="1:57" s="2" customFormat="1" ht="25.9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281" t="s">
        <v>50</v>
      </c>
      <c r="Y35" s="282"/>
      <c r="Z35" s="282"/>
      <c r="AA35" s="282"/>
      <c r="AB35" s="282"/>
      <c r="AC35" s="46"/>
      <c r="AD35" s="46"/>
      <c r="AE35" s="46"/>
      <c r="AF35" s="46"/>
      <c r="AG35" s="46"/>
      <c r="AH35" s="46"/>
      <c r="AI35" s="46"/>
      <c r="AJ35" s="46"/>
      <c r="AK35" s="283">
        <f>SUM(AK26:AK33)</f>
        <v>0</v>
      </c>
      <c r="AL35" s="282"/>
      <c r="AM35" s="282"/>
      <c r="AN35" s="282"/>
      <c r="AO35" s="284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53</v>
      </c>
      <c r="AI60" s="39"/>
      <c r="AJ60" s="39"/>
      <c r="AK60" s="39"/>
      <c r="AL60" s="39"/>
      <c r="AM60" s="53" t="s">
        <v>54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53</v>
      </c>
      <c r="AI75" s="39"/>
      <c r="AJ75" s="39"/>
      <c r="AK75" s="39"/>
      <c r="AL75" s="39"/>
      <c r="AM75" s="53" t="s">
        <v>54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04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85" t="str">
        <f>K6</f>
        <v>Odstraňování postradatelných objektů SŽ – Demolice (obvod OŘ Praha) - Praha Vršovice</v>
      </c>
      <c r="M85" s="286"/>
      <c r="N85" s="286"/>
      <c r="O85" s="286"/>
      <c r="P85" s="286"/>
      <c r="Q85" s="286"/>
      <c r="R85" s="286"/>
      <c r="S85" s="286"/>
      <c r="T85" s="286"/>
      <c r="U85" s="286"/>
      <c r="V85" s="286"/>
      <c r="W85" s="286"/>
      <c r="X85" s="286"/>
      <c r="Y85" s="286"/>
      <c r="Z85" s="286"/>
      <c r="AA85" s="286"/>
      <c r="AB85" s="286"/>
      <c r="AC85" s="286"/>
      <c r="AD85" s="286"/>
      <c r="AE85" s="286"/>
      <c r="AF85" s="286"/>
      <c r="AG85" s="286"/>
      <c r="AH85" s="286"/>
      <c r="AI85" s="286"/>
      <c r="AJ85" s="286"/>
      <c r="AK85" s="64"/>
      <c r="AL85" s="64"/>
      <c r="AM85" s="64"/>
      <c r="AN85" s="64"/>
      <c r="AO85" s="64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Praha Vršovice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87" t="str">
        <f>IF(AN8= "","",AN8)</f>
        <v>5. 4. 2024</v>
      </c>
      <c r="AN87" s="287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Správa železnic, státní organizace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32</v>
      </c>
      <c r="AJ89" s="37"/>
      <c r="AK89" s="37"/>
      <c r="AL89" s="37"/>
      <c r="AM89" s="288" t="str">
        <f>IF(E17="","",E17)</f>
        <v xml:space="preserve"> </v>
      </c>
      <c r="AN89" s="289"/>
      <c r="AO89" s="289"/>
      <c r="AP89" s="289"/>
      <c r="AQ89" s="37"/>
      <c r="AR89" s="40"/>
      <c r="AS89" s="290" t="s">
        <v>58</v>
      </c>
      <c r="AT89" s="291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30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35</v>
      </c>
      <c r="AJ90" s="37"/>
      <c r="AK90" s="37"/>
      <c r="AL90" s="37"/>
      <c r="AM90" s="288" t="str">
        <f>IF(E20="","",E20)</f>
        <v>L. Malý</v>
      </c>
      <c r="AN90" s="289"/>
      <c r="AO90" s="289"/>
      <c r="AP90" s="289"/>
      <c r="AQ90" s="37"/>
      <c r="AR90" s="40"/>
      <c r="AS90" s="292"/>
      <c r="AT90" s="293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94"/>
      <c r="AT91" s="295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96" t="s">
        <v>59</v>
      </c>
      <c r="D92" s="297"/>
      <c r="E92" s="297"/>
      <c r="F92" s="297"/>
      <c r="G92" s="297"/>
      <c r="H92" s="74"/>
      <c r="I92" s="298" t="s">
        <v>60</v>
      </c>
      <c r="J92" s="297"/>
      <c r="K92" s="297"/>
      <c r="L92" s="297"/>
      <c r="M92" s="297"/>
      <c r="N92" s="297"/>
      <c r="O92" s="297"/>
      <c r="P92" s="297"/>
      <c r="Q92" s="297"/>
      <c r="R92" s="297"/>
      <c r="S92" s="297"/>
      <c r="T92" s="297"/>
      <c r="U92" s="297"/>
      <c r="V92" s="297"/>
      <c r="W92" s="297"/>
      <c r="X92" s="297"/>
      <c r="Y92" s="297"/>
      <c r="Z92" s="297"/>
      <c r="AA92" s="297"/>
      <c r="AB92" s="297"/>
      <c r="AC92" s="297"/>
      <c r="AD92" s="297"/>
      <c r="AE92" s="297"/>
      <c r="AF92" s="297"/>
      <c r="AG92" s="299" t="s">
        <v>61</v>
      </c>
      <c r="AH92" s="297"/>
      <c r="AI92" s="297"/>
      <c r="AJ92" s="297"/>
      <c r="AK92" s="297"/>
      <c r="AL92" s="297"/>
      <c r="AM92" s="297"/>
      <c r="AN92" s="298" t="s">
        <v>62</v>
      </c>
      <c r="AO92" s="297"/>
      <c r="AP92" s="300"/>
      <c r="AQ92" s="75" t="s">
        <v>63</v>
      </c>
      <c r="AR92" s="40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04">
        <f>ROUND(SUM(AG95:AG97),2)</f>
        <v>0</v>
      </c>
      <c r="AH94" s="304"/>
      <c r="AI94" s="304"/>
      <c r="AJ94" s="304"/>
      <c r="AK94" s="304"/>
      <c r="AL94" s="304"/>
      <c r="AM94" s="304"/>
      <c r="AN94" s="305">
        <f>SUM(AG94,AT94)</f>
        <v>0</v>
      </c>
      <c r="AO94" s="305"/>
      <c r="AP94" s="305"/>
      <c r="AQ94" s="86" t="s">
        <v>1</v>
      </c>
      <c r="AR94" s="87"/>
      <c r="AS94" s="88">
        <f>ROUND(SUM(AS95:AS97),2)</f>
        <v>0</v>
      </c>
      <c r="AT94" s="89">
        <f>ROUND(SUM(AV94:AW94),2)</f>
        <v>0</v>
      </c>
      <c r="AU94" s="90">
        <f>ROUND(SUM(AU95:AU97),5)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ROUND(SUM(AZ95:AZ97),2)</f>
        <v>0</v>
      </c>
      <c r="BA94" s="89">
        <f>ROUND(SUM(BA95:BA97),2)</f>
        <v>0</v>
      </c>
      <c r="BB94" s="89">
        <f>ROUND(SUM(BB95:BB97),2)</f>
        <v>0</v>
      </c>
      <c r="BC94" s="89">
        <f>ROUND(SUM(BC95:BC97),2)</f>
        <v>0</v>
      </c>
      <c r="BD94" s="91">
        <f>ROUND(SUM(BD95:BD97),2)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</v>
      </c>
    </row>
    <row r="95" spans="1:91" s="7" customFormat="1" ht="16.5" customHeight="1">
      <c r="A95" s="94" t="s">
        <v>82</v>
      </c>
      <c r="B95" s="95"/>
      <c r="C95" s="96"/>
      <c r="D95" s="303" t="s">
        <v>83</v>
      </c>
      <c r="E95" s="303"/>
      <c r="F95" s="303"/>
      <c r="G95" s="303"/>
      <c r="H95" s="303"/>
      <c r="I95" s="97"/>
      <c r="J95" s="303" t="s">
        <v>84</v>
      </c>
      <c r="K95" s="303"/>
      <c r="L95" s="303"/>
      <c r="M95" s="303"/>
      <c r="N95" s="303"/>
      <c r="O95" s="303"/>
      <c r="P95" s="303"/>
      <c r="Q95" s="303"/>
      <c r="R95" s="303"/>
      <c r="S95" s="303"/>
      <c r="T95" s="303"/>
      <c r="U95" s="303"/>
      <c r="V95" s="303"/>
      <c r="W95" s="303"/>
      <c r="X95" s="303"/>
      <c r="Y95" s="303"/>
      <c r="Z95" s="303"/>
      <c r="AA95" s="303"/>
      <c r="AB95" s="303"/>
      <c r="AC95" s="303"/>
      <c r="AD95" s="303"/>
      <c r="AE95" s="303"/>
      <c r="AF95" s="303"/>
      <c r="AG95" s="301">
        <f>'SO.01 - strážní domek čp....'!J30</f>
        <v>0</v>
      </c>
      <c r="AH95" s="302"/>
      <c r="AI95" s="302"/>
      <c r="AJ95" s="302"/>
      <c r="AK95" s="302"/>
      <c r="AL95" s="302"/>
      <c r="AM95" s="302"/>
      <c r="AN95" s="301">
        <f>SUM(AG95,AT95)</f>
        <v>0</v>
      </c>
      <c r="AO95" s="302"/>
      <c r="AP95" s="302"/>
      <c r="AQ95" s="98" t="s">
        <v>85</v>
      </c>
      <c r="AR95" s="99"/>
      <c r="AS95" s="100">
        <v>0</v>
      </c>
      <c r="AT95" s="101">
        <f>ROUND(SUM(AV95:AW95),2)</f>
        <v>0</v>
      </c>
      <c r="AU95" s="102">
        <f>'SO.01 - strážní domek čp....'!P121</f>
        <v>0</v>
      </c>
      <c r="AV95" s="101">
        <f>'SO.01 - strážní domek čp....'!J33</f>
        <v>0</v>
      </c>
      <c r="AW95" s="101">
        <f>'SO.01 - strážní domek čp....'!J34</f>
        <v>0</v>
      </c>
      <c r="AX95" s="101">
        <f>'SO.01 - strážní domek čp....'!J35</f>
        <v>0</v>
      </c>
      <c r="AY95" s="101">
        <f>'SO.01 - strážní domek čp....'!J36</f>
        <v>0</v>
      </c>
      <c r="AZ95" s="101">
        <f>'SO.01 - strážní domek čp....'!F33</f>
        <v>0</v>
      </c>
      <c r="BA95" s="101">
        <f>'SO.01 - strážní domek čp....'!F34</f>
        <v>0</v>
      </c>
      <c r="BB95" s="101">
        <f>'SO.01 - strážní domek čp....'!F35</f>
        <v>0</v>
      </c>
      <c r="BC95" s="101">
        <f>'SO.01 - strážní domek čp....'!F36</f>
        <v>0</v>
      </c>
      <c r="BD95" s="103">
        <f>'SO.01 - strážní domek čp....'!F37</f>
        <v>0</v>
      </c>
      <c r="BT95" s="104" t="s">
        <v>86</v>
      </c>
      <c r="BV95" s="104" t="s">
        <v>80</v>
      </c>
      <c r="BW95" s="104" t="s">
        <v>87</v>
      </c>
      <c r="BX95" s="104" t="s">
        <v>5</v>
      </c>
      <c r="CL95" s="104" t="s">
        <v>1</v>
      </c>
      <c r="CM95" s="104" t="s">
        <v>88</v>
      </c>
    </row>
    <row r="96" spans="1:91" s="7" customFormat="1" ht="16.5" customHeight="1">
      <c r="A96" s="94" t="s">
        <v>82</v>
      </c>
      <c r="B96" s="95"/>
      <c r="C96" s="96"/>
      <c r="D96" s="303" t="s">
        <v>89</v>
      </c>
      <c r="E96" s="303"/>
      <c r="F96" s="303"/>
      <c r="G96" s="303"/>
      <c r="H96" s="303"/>
      <c r="I96" s="97"/>
      <c r="J96" s="303" t="s">
        <v>90</v>
      </c>
      <c r="K96" s="303"/>
      <c r="L96" s="303"/>
      <c r="M96" s="303"/>
      <c r="N96" s="303"/>
      <c r="O96" s="303"/>
      <c r="P96" s="303"/>
      <c r="Q96" s="303"/>
      <c r="R96" s="303"/>
      <c r="S96" s="303"/>
      <c r="T96" s="303"/>
      <c r="U96" s="303"/>
      <c r="V96" s="303"/>
      <c r="W96" s="303"/>
      <c r="X96" s="303"/>
      <c r="Y96" s="303"/>
      <c r="Z96" s="303"/>
      <c r="AA96" s="303"/>
      <c r="AB96" s="303"/>
      <c r="AC96" s="303"/>
      <c r="AD96" s="303"/>
      <c r="AE96" s="303"/>
      <c r="AF96" s="303"/>
      <c r="AG96" s="301">
        <f>'SO.02 - strážní domek čp....'!J30</f>
        <v>0</v>
      </c>
      <c r="AH96" s="302"/>
      <c r="AI96" s="302"/>
      <c r="AJ96" s="302"/>
      <c r="AK96" s="302"/>
      <c r="AL96" s="302"/>
      <c r="AM96" s="302"/>
      <c r="AN96" s="301">
        <f>SUM(AG96,AT96)</f>
        <v>0</v>
      </c>
      <c r="AO96" s="302"/>
      <c r="AP96" s="302"/>
      <c r="AQ96" s="98" t="s">
        <v>85</v>
      </c>
      <c r="AR96" s="99"/>
      <c r="AS96" s="100">
        <v>0</v>
      </c>
      <c r="AT96" s="101">
        <f>ROUND(SUM(AV96:AW96),2)</f>
        <v>0</v>
      </c>
      <c r="AU96" s="102">
        <f>'SO.02 - strážní domek čp....'!P124</f>
        <v>0</v>
      </c>
      <c r="AV96" s="101">
        <f>'SO.02 - strážní domek čp....'!J33</f>
        <v>0</v>
      </c>
      <c r="AW96" s="101">
        <f>'SO.02 - strážní domek čp....'!J34</f>
        <v>0</v>
      </c>
      <c r="AX96" s="101">
        <f>'SO.02 - strážní domek čp....'!J35</f>
        <v>0</v>
      </c>
      <c r="AY96" s="101">
        <f>'SO.02 - strážní domek čp....'!J36</f>
        <v>0</v>
      </c>
      <c r="AZ96" s="101">
        <f>'SO.02 - strážní domek čp....'!F33</f>
        <v>0</v>
      </c>
      <c r="BA96" s="101">
        <f>'SO.02 - strážní domek čp....'!F34</f>
        <v>0</v>
      </c>
      <c r="BB96" s="101">
        <f>'SO.02 - strážní domek čp....'!F35</f>
        <v>0</v>
      </c>
      <c r="BC96" s="101">
        <f>'SO.02 - strážní domek čp....'!F36</f>
        <v>0</v>
      </c>
      <c r="BD96" s="103">
        <f>'SO.02 - strážní domek čp....'!F37</f>
        <v>0</v>
      </c>
      <c r="BT96" s="104" t="s">
        <v>86</v>
      </c>
      <c r="BV96" s="104" t="s">
        <v>80</v>
      </c>
      <c r="BW96" s="104" t="s">
        <v>91</v>
      </c>
      <c r="BX96" s="104" t="s">
        <v>5</v>
      </c>
      <c r="CL96" s="104" t="s">
        <v>1</v>
      </c>
      <c r="CM96" s="104" t="s">
        <v>88</v>
      </c>
    </row>
    <row r="97" spans="1:91" s="7" customFormat="1" ht="16.5" customHeight="1">
      <c r="A97" s="94" t="s">
        <v>82</v>
      </c>
      <c r="B97" s="95"/>
      <c r="C97" s="96"/>
      <c r="D97" s="303" t="s">
        <v>92</v>
      </c>
      <c r="E97" s="303"/>
      <c r="F97" s="303"/>
      <c r="G97" s="303"/>
      <c r="H97" s="303"/>
      <c r="I97" s="97"/>
      <c r="J97" s="303" t="s">
        <v>93</v>
      </c>
      <c r="K97" s="303"/>
      <c r="L97" s="303"/>
      <c r="M97" s="303"/>
      <c r="N97" s="303"/>
      <c r="O97" s="303"/>
      <c r="P97" s="303"/>
      <c r="Q97" s="303"/>
      <c r="R97" s="303"/>
      <c r="S97" s="303"/>
      <c r="T97" s="303"/>
      <c r="U97" s="303"/>
      <c r="V97" s="303"/>
      <c r="W97" s="303"/>
      <c r="X97" s="303"/>
      <c r="Y97" s="303"/>
      <c r="Z97" s="303"/>
      <c r="AA97" s="303"/>
      <c r="AB97" s="303"/>
      <c r="AC97" s="303"/>
      <c r="AD97" s="303"/>
      <c r="AE97" s="303"/>
      <c r="AF97" s="303"/>
      <c r="AG97" s="301">
        <f>'SO.03 - VRN'!J30</f>
        <v>0</v>
      </c>
      <c r="AH97" s="302"/>
      <c r="AI97" s="302"/>
      <c r="AJ97" s="302"/>
      <c r="AK97" s="302"/>
      <c r="AL97" s="302"/>
      <c r="AM97" s="302"/>
      <c r="AN97" s="301">
        <f>SUM(AG97,AT97)</f>
        <v>0</v>
      </c>
      <c r="AO97" s="302"/>
      <c r="AP97" s="302"/>
      <c r="AQ97" s="98" t="s">
        <v>85</v>
      </c>
      <c r="AR97" s="99"/>
      <c r="AS97" s="105">
        <v>0</v>
      </c>
      <c r="AT97" s="106">
        <f>ROUND(SUM(AV97:AW97),2)</f>
        <v>0</v>
      </c>
      <c r="AU97" s="107">
        <f>'SO.03 - VRN'!P120</f>
        <v>0</v>
      </c>
      <c r="AV97" s="106">
        <f>'SO.03 - VRN'!J33</f>
        <v>0</v>
      </c>
      <c r="AW97" s="106">
        <f>'SO.03 - VRN'!J34</f>
        <v>0</v>
      </c>
      <c r="AX97" s="106">
        <f>'SO.03 - VRN'!J35</f>
        <v>0</v>
      </c>
      <c r="AY97" s="106">
        <f>'SO.03 - VRN'!J36</f>
        <v>0</v>
      </c>
      <c r="AZ97" s="106">
        <f>'SO.03 - VRN'!F33</f>
        <v>0</v>
      </c>
      <c r="BA97" s="106">
        <f>'SO.03 - VRN'!F34</f>
        <v>0</v>
      </c>
      <c r="BB97" s="106">
        <f>'SO.03 - VRN'!F35</f>
        <v>0</v>
      </c>
      <c r="BC97" s="106">
        <f>'SO.03 - VRN'!F36</f>
        <v>0</v>
      </c>
      <c r="BD97" s="108">
        <f>'SO.03 - VRN'!F37</f>
        <v>0</v>
      </c>
      <c r="BT97" s="104" t="s">
        <v>86</v>
      </c>
      <c r="BV97" s="104" t="s">
        <v>80</v>
      </c>
      <c r="BW97" s="104" t="s">
        <v>94</v>
      </c>
      <c r="BX97" s="104" t="s">
        <v>5</v>
      </c>
      <c r="CL97" s="104" t="s">
        <v>1</v>
      </c>
      <c r="CM97" s="104" t="s">
        <v>88</v>
      </c>
    </row>
    <row r="98" spans="1:91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91" s="2" customFormat="1" ht="6.95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algorithmName="SHA-512" hashValue="vP6mqaxTM6q/WKRcbGUo4Cz7kfAq3pSBjwq/K79XoI7YU6XrmRQvkIjH5sbcSuJOCDBZa1nNOYCPTu39U1g+cQ==" saltValue="DuCMDNjwMSRUOmrFBFf7t/t5lSUbnxH4jTOBtM55gDT2e250qw0Hsa47/mGTfWfcNSe8H4Sbbl5VXeVmQPBHX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.01 - strážní domek čp....'!C2" display="/" xr:uid="{00000000-0004-0000-0000-000000000000}"/>
    <hyperlink ref="A96" location="'SO.02 - strážní domek čp....'!C2" display="/" xr:uid="{00000000-0004-0000-0000-000001000000}"/>
    <hyperlink ref="A97" location="'SO.03 - VRN'!C2" display="/" xr:uid="{00000000-0004-0000-0000-000002000000}"/>
  </hyperlinks>
  <pageMargins left="0.39370078740157483" right="0.39370078740157483" top="0.39370078740157483" bottom="0.39370078740157483" header="0" footer="0"/>
  <pageSetup paperSize="9" scale="75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1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95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7" t="str">
        <f>'Rekapitulace stavby'!K6</f>
        <v>Odstraňování postradatelných objektů SŽ – Demolice (obvod OŘ Praha) - Praha Vršovice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96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97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5. 4. 2024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ROUND((SUM(BE121:BE214)),  2)</f>
        <v>0</v>
      </c>
      <c r="G33" s="35"/>
      <c r="H33" s="35"/>
      <c r="I33" s="125">
        <v>0.21</v>
      </c>
      <c r="J33" s="124">
        <f>ROUND(((SUM(BE121:BE214))*I33),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ROUND((SUM(BF121:BF214)),  2)</f>
        <v>0</v>
      </c>
      <c r="G34" s="35"/>
      <c r="H34" s="35"/>
      <c r="I34" s="125">
        <v>0.12</v>
      </c>
      <c r="J34" s="124">
        <f>ROUND(((SUM(BF121:BF214))*I34),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ROUND((SUM(BG121:BG214)),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ROUND((SUM(BH121:BH214)),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ROUND((SUM(BI121:BI214)),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4" t="str">
        <f>E7</f>
        <v>Odstraňování postradatelných objektů SŽ – Demolice (obvod OŘ Praha) - Praha Vršovice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5" t="str">
        <f>E9</f>
        <v>SO.01 - strážní domek čp. 3414 (5000145104)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Praha Vršovice</v>
      </c>
      <c r="G89" s="37"/>
      <c r="H89" s="37"/>
      <c r="I89" s="30" t="s">
        <v>22</v>
      </c>
      <c r="J89" s="67" t="str">
        <f>IF(J12="","",J12)</f>
        <v>5. 4. 2024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99</v>
      </c>
      <c r="D94" s="145"/>
      <c r="E94" s="145"/>
      <c r="F94" s="145"/>
      <c r="G94" s="145"/>
      <c r="H94" s="145"/>
      <c r="I94" s="145"/>
      <c r="J94" s="146" t="s">
        <v>100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101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102</v>
      </c>
    </row>
    <row r="97" spans="1:31" s="9" customFormat="1" ht="24.95" customHeight="1">
      <c r="B97" s="148"/>
      <c r="C97" s="149"/>
      <c r="D97" s="150" t="s">
        <v>103</v>
      </c>
      <c r="E97" s="151"/>
      <c r="F97" s="151"/>
      <c r="G97" s="151"/>
      <c r="H97" s="151"/>
      <c r="I97" s="151"/>
      <c r="J97" s="152">
        <f>J122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104</v>
      </c>
      <c r="E98" s="157"/>
      <c r="F98" s="157"/>
      <c r="G98" s="157"/>
      <c r="H98" s="157"/>
      <c r="I98" s="157"/>
      <c r="J98" s="158">
        <f>J123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105</v>
      </c>
      <c r="E99" s="157"/>
      <c r="F99" s="157"/>
      <c r="G99" s="157"/>
      <c r="H99" s="157"/>
      <c r="I99" s="157"/>
      <c r="J99" s="158">
        <f>J163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106</v>
      </c>
      <c r="E100" s="157"/>
      <c r="F100" s="157"/>
      <c r="G100" s="157"/>
      <c r="H100" s="157"/>
      <c r="I100" s="157"/>
      <c r="J100" s="158">
        <f>J185</f>
        <v>0</v>
      </c>
      <c r="K100" s="155"/>
      <c r="L100" s="159"/>
    </row>
    <row r="101" spans="1:31" s="9" customFormat="1" ht="24.95" customHeight="1">
      <c r="B101" s="148"/>
      <c r="C101" s="149"/>
      <c r="D101" s="150" t="s">
        <v>107</v>
      </c>
      <c r="E101" s="151"/>
      <c r="F101" s="151"/>
      <c r="G101" s="151"/>
      <c r="H101" s="151"/>
      <c r="I101" s="151"/>
      <c r="J101" s="152">
        <f>J211</f>
        <v>0</v>
      </c>
      <c r="K101" s="149"/>
      <c r="L101" s="153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5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5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5" customHeight="1">
      <c r="A108" s="35"/>
      <c r="B108" s="36"/>
      <c r="C108" s="24" t="s">
        <v>108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6.25" customHeight="1">
      <c r="A111" s="35"/>
      <c r="B111" s="36"/>
      <c r="C111" s="37"/>
      <c r="D111" s="37"/>
      <c r="E111" s="314" t="str">
        <f>E7</f>
        <v>Odstraňování postradatelných objektů SŽ – Demolice (obvod OŘ Praha) - Praha Vršovice</v>
      </c>
      <c r="F111" s="315"/>
      <c r="G111" s="315"/>
      <c r="H111" s="315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96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285" t="str">
        <f>E9</f>
        <v>SO.01 - strážní domek čp. 3414 (5000145104)</v>
      </c>
      <c r="F113" s="316"/>
      <c r="G113" s="316"/>
      <c r="H113" s="316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5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20</v>
      </c>
      <c r="D115" s="37"/>
      <c r="E115" s="37"/>
      <c r="F115" s="28" t="str">
        <f>F12</f>
        <v>Praha Vršovice</v>
      </c>
      <c r="G115" s="37"/>
      <c r="H115" s="37"/>
      <c r="I115" s="30" t="s">
        <v>22</v>
      </c>
      <c r="J115" s="67" t="str">
        <f>IF(J12="","",J12)</f>
        <v>5. 4. 2024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5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24</v>
      </c>
      <c r="D117" s="37"/>
      <c r="E117" s="37"/>
      <c r="F117" s="28" t="str">
        <f>E15</f>
        <v>Správa železnic, státní organizace</v>
      </c>
      <c r="G117" s="37"/>
      <c r="H117" s="37"/>
      <c r="I117" s="30" t="s">
        <v>32</v>
      </c>
      <c r="J117" s="33" t="str">
        <f>E21</f>
        <v xml:space="preserve"> 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2" customHeight="1">
      <c r="A118" s="35"/>
      <c r="B118" s="36"/>
      <c r="C118" s="30" t="s">
        <v>30</v>
      </c>
      <c r="D118" s="37"/>
      <c r="E118" s="37"/>
      <c r="F118" s="28" t="str">
        <f>IF(E18="","",E18)</f>
        <v>Vyplň údaj</v>
      </c>
      <c r="G118" s="37"/>
      <c r="H118" s="37"/>
      <c r="I118" s="30" t="s">
        <v>35</v>
      </c>
      <c r="J118" s="33" t="str">
        <f>E24</f>
        <v>L. Malý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0"/>
      <c r="B120" s="161"/>
      <c r="C120" s="162" t="s">
        <v>109</v>
      </c>
      <c r="D120" s="163" t="s">
        <v>63</v>
      </c>
      <c r="E120" s="163" t="s">
        <v>59</v>
      </c>
      <c r="F120" s="163" t="s">
        <v>60</v>
      </c>
      <c r="G120" s="163" t="s">
        <v>110</v>
      </c>
      <c r="H120" s="163" t="s">
        <v>111</v>
      </c>
      <c r="I120" s="163" t="s">
        <v>112</v>
      </c>
      <c r="J120" s="163" t="s">
        <v>100</v>
      </c>
      <c r="K120" s="164" t="s">
        <v>113</v>
      </c>
      <c r="L120" s="165"/>
      <c r="M120" s="76" t="s">
        <v>1</v>
      </c>
      <c r="N120" s="77" t="s">
        <v>42</v>
      </c>
      <c r="O120" s="77" t="s">
        <v>114</v>
      </c>
      <c r="P120" s="77" t="s">
        <v>115</v>
      </c>
      <c r="Q120" s="77" t="s">
        <v>116</v>
      </c>
      <c r="R120" s="77" t="s">
        <v>117</v>
      </c>
      <c r="S120" s="77" t="s">
        <v>118</v>
      </c>
      <c r="T120" s="78" t="s">
        <v>119</v>
      </c>
      <c r="U120" s="160"/>
      <c r="V120" s="160"/>
      <c r="W120" s="160"/>
      <c r="X120" s="160"/>
      <c r="Y120" s="160"/>
      <c r="Z120" s="160"/>
      <c r="AA120" s="160"/>
      <c r="AB120" s="160"/>
      <c r="AC120" s="160"/>
      <c r="AD120" s="160"/>
      <c r="AE120" s="160"/>
    </row>
    <row r="121" spans="1:65" s="2" customFormat="1" ht="22.9" customHeight="1">
      <c r="A121" s="35"/>
      <c r="B121" s="36"/>
      <c r="C121" s="83" t="s">
        <v>120</v>
      </c>
      <c r="D121" s="37"/>
      <c r="E121" s="37"/>
      <c r="F121" s="37"/>
      <c r="G121" s="37"/>
      <c r="H121" s="37"/>
      <c r="I121" s="37"/>
      <c r="J121" s="166">
        <f>BK121</f>
        <v>0</v>
      </c>
      <c r="K121" s="37"/>
      <c r="L121" s="40"/>
      <c r="M121" s="79"/>
      <c r="N121" s="167"/>
      <c r="O121" s="80"/>
      <c r="P121" s="168">
        <f>P122+P211</f>
        <v>0</v>
      </c>
      <c r="Q121" s="80"/>
      <c r="R121" s="168">
        <f>R122+R211</f>
        <v>251.53800000000001</v>
      </c>
      <c r="S121" s="80"/>
      <c r="T121" s="169">
        <f>T122+T211</f>
        <v>504.8969800000001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77</v>
      </c>
      <c r="AU121" s="18" t="s">
        <v>102</v>
      </c>
      <c r="BK121" s="170">
        <f>BK122+BK211</f>
        <v>0</v>
      </c>
    </row>
    <row r="122" spans="1:65" s="12" customFormat="1" ht="25.9" customHeight="1">
      <c r="B122" s="171"/>
      <c r="C122" s="172"/>
      <c r="D122" s="173" t="s">
        <v>77</v>
      </c>
      <c r="E122" s="174" t="s">
        <v>121</v>
      </c>
      <c r="F122" s="174" t="s">
        <v>122</v>
      </c>
      <c r="G122" s="172"/>
      <c r="H122" s="172"/>
      <c r="I122" s="175"/>
      <c r="J122" s="176">
        <f>BK122</f>
        <v>0</v>
      </c>
      <c r="K122" s="172"/>
      <c r="L122" s="177"/>
      <c r="M122" s="178"/>
      <c r="N122" s="179"/>
      <c r="O122" s="179"/>
      <c r="P122" s="180">
        <f>P123+P163+P185</f>
        <v>0</v>
      </c>
      <c r="Q122" s="179"/>
      <c r="R122" s="180">
        <f>R123+R163+R185</f>
        <v>251.53800000000001</v>
      </c>
      <c r="S122" s="179"/>
      <c r="T122" s="181">
        <f>T123+T163+T185</f>
        <v>492.8969800000001</v>
      </c>
      <c r="AR122" s="182" t="s">
        <v>86</v>
      </c>
      <c r="AT122" s="183" t="s">
        <v>77</v>
      </c>
      <c r="AU122" s="183" t="s">
        <v>78</v>
      </c>
      <c r="AY122" s="182" t="s">
        <v>123</v>
      </c>
      <c r="BK122" s="184">
        <f>BK123+BK163+BK185</f>
        <v>0</v>
      </c>
    </row>
    <row r="123" spans="1:65" s="12" customFormat="1" ht="22.9" customHeight="1">
      <c r="B123" s="171"/>
      <c r="C123" s="172"/>
      <c r="D123" s="173" t="s">
        <v>77</v>
      </c>
      <c r="E123" s="185" t="s">
        <v>86</v>
      </c>
      <c r="F123" s="185" t="s">
        <v>124</v>
      </c>
      <c r="G123" s="172"/>
      <c r="H123" s="172"/>
      <c r="I123" s="175"/>
      <c r="J123" s="186">
        <f>BK123</f>
        <v>0</v>
      </c>
      <c r="K123" s="172"/>
      <c r="L123" s="177"/>
      <c r="M123" s="178"/>
      <c r="N123" s="179"/>
      <c r="O123" s="179"/>
      <c r="P123" s="180">
        <f>SUM(P124:P162)</f>
        <v>0</v>
      </c>
      <c r="Q123" s="179"/>
      <c r="R123" s="180">
        <f>SUM(R124:R162)</f>
        <v>251.53800000000001</v>
      </c>
      <c r="S123" s="179"/>
      <c r="T123" s="181">
        <f>SUM(T124:T162)</f>
        <v>0</v>
      </c>
      <c r="AR123" s="182" t="s">
        <v>86</v>
      </c>
      <c r="AT123" s="183" t="s">
        <v>77</v>
      </c>
      <c r="AU123" s="183" t="s">
        <v>86</v>
      </c>
      <c r="AY123" s="182" t="s">
        <v>123</v>
      </c>
      <c r="BK123" s="184">
        <f>SUM(BK124:BK162)</f>
        <v>0</v>
      </c>
    </row>
    <row r="124" spans="1:65" s="2" customFormat="1" ht="21.75" customHeight="1">
      <c r="A124" s="35"/>
      <c r="B124" s="36"/>
      <c r="C124" s="187" t="s">
        <v>86</v>
      </c>
      <c r="D124" s="187" t="s">
        <v>125</v>
      </c>
      <c r="E124" s="188" t="s">
        <v>126</v>
      </c>
      <c r="F124" s="189" t="s">
        <v>127</v>
      </c>
      <c r="G124" s="190" t="s">
        <v>128</v>
      </c>
      <c r="H124" s="191">
        <v>25</v>
      </c>
      <c r="I124" s="192"/>
      <c r="J124" s="193">
        <f>ROUND(I124*H124,2)</f>
        <v>0</v>
      </c>
      <c r="K124" s="189" t="s">
        <v>129</v>
      </c>
      <c r="L124" s="40"/>
      <c r="M124" s="194" t="s">
        <v>1</v>
      </c>
      <c r="N124" s="195" t="s">
        <v>43</v>
      </c>
      <c r="O124" s="7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8" t="s">
        <v>130</v>
      </c>
      <c r="AT124" s="198" t="s">
        <v>125</v>
      </c>
      <c r="AU124" s="198" t="s">
        <v>88</v>
      </c>
      <c r="AY124" s="18" t="s">
        <v>123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8" t="s">
        <v>86</v>
      </c>
      <c r="BK124" s="199">
        <f>ROUND(I124*H124,2)</f>
        <v>0</v>
      </c>
      <c r="BL124" s="18" t="s">
        <v>130</v>
      </c>
      <c r="BM124" s="198" t="s">
        <v>131</v>
      </c>
    </row>
    <row r="125" spans="1:65" s="2" customFormat="1" ht="33" customHeight="1">
      <c r="A125" s="35"/>
      <c r="B125" s="36"/>
      <c r="C125" s="187" t="s">
        <v>88</v>
      </c>
      <c r="D125" s="187" t="s">
        <v>125</v>
      </c>
      <c r="E125" s="188" t="s">
        <v>132</v>
      </c>
      <c r="F125" s="189" t="s">
        <v>133</v>
      </c>
      <c r="G125" s="190" t="s">
        <v>128</v>
      </c>
      <c r="H125" s="191">
        <v>10</v>
      </c>
      <c r="I125" s="192"/>
      <c r="J125" s="193">
        <f>ROUND(I125*H125,2)</f>
        <v>0</v>
      </c>
      <c r="K125" s="189" t="s">
        <v>129</v>
      </c>
      <c r="L125" s="40"/>
      <c r="M125" s="194" t="s">
        <v>1</v>
      </c>
      <c r="N125" s="195" t="s">
        <v>43</v>
      </c>
      <c r="O125" s="7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8" t="s">
        <v>130</v>
      </c>
      <c r="AT125" s="198" t="s">
        <v>125</v>
      </c>
      <c r="AU125" s="198" t="s">
        <v>88</v>
      </c>
      <c r="AY125" s="18" t="s">
        <v>123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8" t="s">
        <v>86</v>
      </c>
      <c r="BK125" s="199">
        <f>ROUND(I125*H125,2)</f>
        <v>0</v>
      </c>
      <c r="BL125" s="18" t="s">
        <v>130</v>
      </c>
      <c r="BM125" s="198" t="s">
        <v>134</v>
      </c>
    </row>
    <row r="126" spans="1:65" s="2" customFormat="1" ht="24.2" customHeight="1">
      <c r="A126" s="35"/>
      <c r="B126" s="36"/>
      <c r="C126" s="187" t="s">
        <v>135</v>
      </c>
      <c r="D126" s="187" t="s">
        <v>125</v>
      </c>
      <c r="E126" s="188" t="s">
        <v>136</v>
      </c>
      <c r="F126" s="189" t="s">
        <v>137</v>
      </c>
      <c r="G126" s="190" t="s">
        <v>138</v>
      </c>
      <c r="H126" s="191">
        <v>3.375</v>
      </c>
      <c r="I126" s="192"/>
      <c r="J126" s="193">
        <f>ROUND(I126*H126,2)</f>
        <v>0</v>
      </c>
      <c r="K126" s="189" t="s">
        <v>129</v>
      </c>
      <c r="L126" s="40"/>
      <c r="M126" s="194" t="s">
        <v>1</v>
      </c>
      <c r="N126" s="195" t="s">
        <v>43</v>
      </c>
      <c r="O126" s="7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8" t="s">
        <v>130</v>
      </c>
      <c r="AT126" s="198" t="s">
        <v>125</v>
      </c>
      <c r="AU126" s="198" t="s">
        <v>88</v>
      </c>
      <c r="AY126" s="18" t="s">
        <v>123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86</v>
      </c>
      <c r="BK126" s="199">
        <f>ROUND(I126*H126,2)</f>
        <v>0</v>
      </c>
      <c r="BL126" s="18" t="s">
        <v>130</v>
      </c>
      <c r="BM126" s="198" t="s">
        <v>139</v>
      </c>
    </row>
    <row r="127" spans="1:65" s="13" customFormat="1" ht="11.25">
      <c r="B127" s="200"/>
      <c r="C127" s="201"/>
      <c r="D127" s="202" t="s">
        <v>140</v>
      </c>
      <c r="E127" s="203" t="s">
        <v>1</v>
      </c>
      <c r="F127" s="204" t="s">
        <v>141</v>
      </c>
      <c r="G127" s="201"/>
      <c r="H127" s="203" t="s">
        <v>1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140</v>
      </c>
      <c r="AU127" s="210" t="s">
        <v>88</v>
      </c>
      <c r="AV127" s="13" t="s">
        <v>86</v>
      </c>
      <c r="AW127" s="13" t="s">
        <v>34</v>
      </c>
      <c r="AX127" s="13" t="s">
        <v>78</v>
      </c>
      <c r="AY127" s="210" t="s">
        <v>123</v>
      </c>
    </row>
    <row r="128" spans="1:65" s="14" customFormat="1" ht="11.25">
      <c r="B128" s="211"/>
      <c r="C128" s="212"/>
      <c r="D128" s="202" t="s">
        <v>140</v>
      </c>
      <c r="E128" s="213" t="s">
        <v>1</v>
      </c>
      <c r="F128" s="214" t="s">
        <v>142</v>
      </c>
      <c r="G128" s="212"/>
      <c r="H128" s="215">
        <v>3.375</v>
      </c>
      <c r="I128" s="216"/>
      <c r="J128" s="212"/>
      <c r="K128" s="212"/>
      <c r="L128" s="217"/>
      <c r="M128" s="218"/>
      <c r="N128" s="219"/>
      <c r="O128" s="219"/>
      <c r="P128" s="219"/>
      <c r="Q128" s="219"/>
      <c r="R128" s="219"/>
      <c r="S128" s="219"/>
      <c r="T128" s="220"/>
      <c r="AT128" s="221" t="s">
        <v>140</v>
      </c>
      <c r="AU128" s="221" t="s">
        <v>88</v>
      </c>
      <c r="AV128" s="14" t="s">
        <v>88</v>
      </c>
      <c r="AW128" s="14" t="s">
        <v>34</v>
      </c>
      <c r="AX128" s="14" t="s">
        <v>86</v>
      </c>
      <c r="AY128" s="221" t="s">
        <v>123</v>
      </c>
    </row>
    <row r="129" spans="1:65" s="2" customFormat="1" ht="37.9" customHeight="1">
      <c r="A129" s="35"/>
      <c r="B129" s="36"/>
      <c r="C129" s="187" t="s">
        <v>130</v>
      </c>
      <c r="D129" s="187" t="s">
        <v>125</v>
      </c>
      <c r="E129" s="188" t="s">
        <v>143</v>
      </c>
      <c r="F129" s="189" t="s">
        <v>144</v>
      </c>
      <c r="G129" s="190" t="s">
        <v>138</v>
      </c>
      <c r="H129" s="191">
        <v>289.3</v>
      </c>
      <c r="I129" s="192"/>
      <c r="J129" s="193">
        <f>ROUND(I129*H129,2)</f>
        <v>0</v>
      </c>
      <c r="K129" s="189" t="s">
        <v>129</v>
      </c>
      <c r="L129" s="40"/>
      <c r="M129" s="194" t="s">
        <v>1</v>
      </c>
      <c r="N129" s="195" t="s">
        <v>43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130</v>
      </c>
      <c r="AT129" s="198" t="s">
        <v>125</v>
      </c>
      <c r="AU129" s="198" t="s">
        <v>88</v>
      </c>
      <c r="AY129" s="18" t="s">
        <v>123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86</v>
      </c>
      <c r="BK129" s="199">
        <f>ROUND(I129*H129,2)</f>
        <v>0</v>
      </c>
      <c r="BL129" s="18" t="s">
        <v>130</v>
      </c>
      <c r="BM129" s="198" t="s">
        <v>145</v>
      </c>
    </row>
    <row r="130" spans="1:65" s="13" customFormat="1" ht="11.25">
      <c r="B130" s="200"/>
      <c r="C130" s="201"/>
      <c r="D130" s="202" t="s">
        <v>140</v>
      </c>
      <c r="E130" s="203" t="s">
        <v>1</v>
      </c>
      <c r="F130" s="204" t="s">
        <v>146</v>
      </c>
      <c r="G130" s="201"/>
      <c r="H130" s="203" t="s">
        <v>1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140</v>
      </c>
      <c r="AU130" s="210" t="s">
        <v>88</v>
      </c>
      <c r="AV130" s="13" t="s">
        <v>86</v>
      </c>
      <c r="AW130" s="13" t="s">
        <v>34</v>
      </c>
      <c r="AX130" s="13" t="s">
        <v>78</v>
      </c>
      <c r="AY130" s="210" t="s">
        <v>123</v>
      </c>
    </row>
    <row r="131" spans="1:65" s="14" customFormat="1" ht="11.25">
      <c r="B131" s="211"/>
      <c r="C131" s="212"/>
      <c r="D131" s="202" t="s">
        <v>140</v>
      </c>
      <c r="E131" s="213" t="s">
        <v>1</v>
      </c>
      <c r="F131" s="214" t="s">
        <v>147</v>
      </c>
      <c r="G131" s="212"/>
      <c r="H131" s="215">
        <v>199.5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140</v>
      </c>
      <c r="AU131" s="221" t="s">
        <v>88</v>
      </c>
      <c r="AV131" s="14" t="s">
        <v>88</v>
      </c>
      <c r="AW131" s="14" t="s">
        <v>34</v>
      </c>
      <c r="AX131" s="14" t="s">
        <v>78</v>
      </c>
      <c r="AY131" s="221" t="s">
        <v>123</v>
      </c>
    </row>
    <row r="132" spans="1:65" s="15" customFormat="1" ht="11.25">
      <c r="B132" s="222"/>
      <c r="C132" s="223"/>
      <c r="D132" s="202" t="s">
        <v>140</v>
      </c>
      <c r="E132" s="224" t="s">
        <v>1</v>
      </c>
      <c r="F132" s="225" t="s">
        <v>148</v>
      </c>
      <c r="G132" s="223"/>
      <c r="H132" s="226">
        <v>199.5</v>
      </c>
      <c r="I132" s="227"/>
      <c r="J132" s="223"/>
      <c r="K132" s="223"/>
      <c r="L132" s="228"/>
      <c r="M132" s="229"/>
      <c r="N132" s="230"/>
      <c r="O132" s="230"/>
      <c r="P132" s="230"/>
      <c r="Q132" s="230"/>
      <c r="R132" s="230"/>
      <c r="S132" s="230"/>
      <c r="T132" s="231"/>
      <c r="AT132" s="232" t="s">
        <v>140</v>
      </c>
      <c r="AU132" s="232" t="s">
        <v>88</v>
      </c>
      <c r="AV132" s="15" t="s">
        <v>135</v>
      </c>
      <c r="AW132" s="15" t="s">
        <v>34</v>
      </c>
      <c r="AX132" s="15" t="s">
        <v>78</v>
      </c>
      <c r="AY132" s="232" t="s">
        <v>123</v>
      </c>
    </row>
    <row r="133" spans="1:65" s="13" customFormat="1" ht="11.25">
      <c r="B133" s="200"/>
      <c r="C133" s="201"/>
      <c r="D133" s="202" t="s">
        <v>140</v>
      </c>
      <c r="E133" s="203" t="s">
        <v>1</v>
      </c>
      <c r="F133" s="204" t="s">
        <v>149</v>
      </c>
      <c r="G133" s="201"/>
      <c r="H133" s="203" t="s">
        <v>1</v>
      </c>
      <c r="I133" s="205"/>
      <c r="J133" s="201"/>
      <c r="K133" s="201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140</v>
      </c>
      <c r="AU133" s="210" t="s">
        <v>88</v>
      </c>
      <c r="AV133" s="13" t="s">
        <v>86</v>
      </c>
      <c r="AW133" s="13" t="s">
        <v>34</v>
      </c>
      <c r="AX133" s="13" t="s">
        <v>78</v>
      </c>
      <c r="AY133" s="210" t="s">
        <v>123</v>
      </c>
    </row>
    <row r="134" spans="1:65" s="14" customFormat="1" ht="11.25">
      <c r="B134" s="211"/>
      <c r="C134" s="212"/>
      <c r="D134" s="202" t="s">
        <v>140</v>
      </c>
      <c r="E134" s="213" t="s">
        <v>1</v>
      </c>
      <c r="F134" s="214" t="s">
        <v>150</v>
      </c>
      <c r="G134" s="212"/>
      <c r="H134" s="215">
        <v>44.8</v>
      </c>
      <c r="I134" s="216"/>
      <c r="J134" s="212"/>
      <c r="K134" s="212"/>
      <c r="L134" s="217"/>
      <c r="M134" s="218"/>
      <c r="N134" s="219"/>
      <c r="O134" s="219"/>
      <c r="P134" s="219"/>
      <c r="Q134" s="219"/>
      <c r="R134" s="219"/>
      <c r="S134" s="219"/>
      <c r="T134" s="220"/>
      <c r="AT134" s="221" t="s">
        <v>140</v>
      </c>
      <c r="AU134" s="221" t="s">
        <v>88</v>
      </c>
      <c r="AV134" s="14" t="s">
        <v>88</v>
      </c>
      <c r="AW134" s="14" t="s">
        <v>34</v>
      </c>
      <c r="AX134" s="14" t="s">
        <v>78</v>
      </c>
      <c r="AY134" s="221" t="s">
        <v>123</v>
      </c>
    </row>
    <row r="135" spans="1:65" s="14" customFormat="1" ht="11.25">
      <c r="B135" s="211"/>
      <c r="C135" s="212"/>
      <c r="D135" s="202" t="s">
        <v>140</v>
      </c>
      <c r="E135" s="213" t="s">
        <v>1</v>
      </c>
      <c r="F135" s="214" t="s">
        <v>151</v>
      </c>
      <c r="G135" s="212"/>
      <c r="H135" s="215">
        <v>45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140</v>
      </c>
      <c r="AU135" s="221" t="s">
        <v>88</v>
      </c>
      <c r="AV135" s="14" t="s">
        <v>88</v>
      </c>
      <c r="AW135" s="14" t="s">
        <v>34</v>
      </c>
      <c r="AX135" s="14" t="s">
        <v>78</v>
      </c>
      <c r="AY135" s="221" t="s">
        <v>123</v>
      </c>
    </row>
    <row r="136" spans="1:65" s="15" customFormat="1" ht="11.25">
      <c r="B136" s="222"/>
      <c r="C136" s="223"/>
      <c r="D136" s="202" t="s">
        <v>140</v>
      </c>
      <c r="E136" s="224" t="s">
        <v>1</v>
      </c>
      <c r="F136" s="225" t="s">
        <v>148</v>
      </c>
      <c r="G136" s="223"/>
      <c r="H136" s="226">
        <v>89.8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140</v>
      </c>
      <c r="AU136" s="232" t="s">
        <v>88</v>
      </c>
      <c r="AV136" s="15" t="s">
        <v>135</v>
      </c>
      <c r="AW136" s="15" t="s">
        <v>34</v>
      </c>
      <c r="AX136" s="15" t="s">
        <v>78</v>
      </c>
      <c r="AY136" s="232" t="s">
        <v>123</v>
      </c>
    </row>
    <row r="137" spans="1:65" s="16" customFormat="1" ht="11.25">
      <c r="B137" s="233"/>
      <c r="C137" s="234"/>
      <c r="D137" s="202" t="s">
        <v>140</v>
      </c>
      <c r="E137" s="235" t="s">
        <v>1</v>
      </c>
      <c r="F137" s="236" t="s">
        <v>152</v>
      </c>
      <c r="G137" s="234"/>
      <c r="H137" s="237">
        <v>289.3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140</v>
      </c>
      <c r="AU137" s="243" t="s">
        <v>88</v>
      </c>
      <c r="AV137" s="16" t="s">
        <v>130</v>
      </c>
      <c r="AW137" s="16" t="s">
        <v>34</v>
      </c>
      <c r="AX137" s="16" t="s">
        <v>86</v>
      </c>
      <c r="AY137" s="243" t="s">
        <v>123</v>
      </c>
    </row>
    <row r="138" spans="1:65" s="2" customFormat="1" ht="16.5" customHeight="1">
      <c r="A138" s="35"/>
      <c r="B138" s="36"/>
      <c r="C138" s="187" t="s">
        <v>153</v>
      </c>
      <c r="D138" s="187" t="s">
        <v>125</v>
      </c>
      <c r="E138" s="188" t="s">
        <v>154</v>
      </c>
      <c r="F138" s="189" t="s">
        <v>155</v>
      </c>
      <c r="G138" s="190" t="s">
        <v>128</v>
      </c>
      <c r="H138" s="191">
        <v>68</v>
      </c>
      <c r="I138" s="192"/>
      <c r="J138" s="193">
        <f>ROUND(I138*H138,2)</f>
        <v>0</v>
      </c>
      <c r="K138" s="189" t="s">
        <v>129</v>
      </c>
      <c r="L138" s="40"/>
      <c r="M138" s="194" t="s">
        <v>1</v>
      </c>
      <c r="N138" s="195" t="s">
        <v>43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130</v>
      </c>
      <c r="AT138" s="198" t="s">
        <v>125</v>
      </c>
      <c r="AU138" s="198" t="s">
        <v>88</v>
      </c>
      <c r="AY138" s="18" t="s">
        <v>123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86</v>
      </c>
      <c r="BK138" s="199">
        <f>ROUND(I138*H138,2)</f>
        <v>0</v>
      </c>
      <c r="BL138" s="18" t="s">
        <v>130</v>
      </c>
      <c r="BM138" s="198" t="s">
        <v>156</v>
      </c>
    </row>
    <row r="139" spans="1:65" s="14" customFormat="1" ht="11.25">
      <c r="B139" s="211"/>
      <c r="C139" s="212"/>
      <c r="D139" s="202" t="s">
        <v>140</v>
      </c>
      <c r="E139" s="213" t="s">
        <v>1</v>
      </c>
      <c r="F139" s="214" t="s">
        <v>157</v>
      </c>
      <c r="G139" s="212"/>
      <c r="H139" s="215">
        <v>68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140</v>
      </c>
      <c r="AU139" s="221" t="s">
        <v>88</v>
      </c>
      <c r="AV139" s="14" t="s">
        <v>88</v>
      </c>
      <c r="AW139" s="14" t="s">
        <v>34</v>
      </c>
      <c r="AX139" s="14" t="s">
        <v>86</v>
      </c>
      <c r="AY139" s="221" t="s">
        <v>123</v>
      </c>
    </row>
    <row r="140" spans="1:65" s="2" customFormat="1" ht="24.2" customHeight="1">
      <c r="A140" s="35"/>
      <c r="B140" s="36"/>
      <c r="C140" s="187" t="s">
        <v>158</v>
      </c>
      <c r="D140" s="187" t="s">
        <v>125</v>
      </c>
      <c r="E140" s="188" t="s">
        <v>159</v>
      </c>
      <c r="F140" s="189" t="s">
        <v>160</v>
      </c>
      <c r="G140" s="190" t="s">
        <v>138</v>
      </c>
      <c r="H140" s="191">
        <v>45</v>
      </c>
      <c r="I140" s="192"/>
      <c r="J140" s="193">
        <f>ROUND(I140*H140,2)</f>
        <v>0</v>
      </c>
      <c r="K140" s="189" t="s">
        <v>129</v>
      </c>
      <c r="L140" s="40"/>
      <c r="M140" s="194" t="s">
        <v>1</v>
      </c>
      <c r="N140" s="195" t="s">
        <v>43</v>
      </c>
      <c r="O140" s="7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8" t="s">
        <v>130</v>
      </c>
      <c r="AT140" s="198" t="s">
        <v>125</v>
      </c>
      <c r="AU140" s="198" t="s">
        <v>88</v>
      </c>
      <c r="AY140" s="18" t="s">
        <v>123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8" t="s">
        <v>86</v>
      </c>
      <c r="BK140" s="199">
        <f>ROUND(I140*H140,2)</f>
        <v>0</v>
      </c>
      <c r="BL140" s="18" t="s">
        <v>130</v>
      </c>
      <c r="BM140" s="198" t="s">
        <v>161</v>
      </c>
    </row>
    <row r="141" spans="1:65" s="13" customFormat="1" ht="11.25">
      <c r="B141" s="200"/>
      <c r="C141" s="201"/>
      <c r="D141" s="202" t="s">
        <v>140</v>
      </c>
      <c r="E141" s="203" t="s">
        <v>1</v>
      </c>
      <c r="F141" s="204" t="s">
        <v>162</v>
      </c>
      <c r="G141" s="201"/>
      <c r="H141" s="203" t="s">
        <v>1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140</v>
      </c>
      <c r="AU141" s="210" t="s">
        <v>88</v>
      </c>
      <c r="AV141" s="13" t="s">
        <v>86</v>
      </c>
      <c r="AW141" s="13" t="s">
        <v>34</v>
      </c>
      <c r="AX141" s="13" t="s">
        <v>78</v>
      </c>
      <c r="AY141" s="210" t="s">
        <v>123</v>
      </c>
    </row>
    <row r="142" spans="1:65" s="14" customFormat="1" ht="11.25">
      <c r="B142" s="211"/>
      <c r="C142" s="212"/>
      <c r="D142" s="202" t="s">
        <v>140</v>
      </c>
      <c r="E142" s="213" t="s">
        <v>1</v>
      </c>
      <c r="F142" s="214" t="s">
        <v>163</v>
      </c>
      <c r="G142" s="212"/>
      <c r="H142" s="215">
        <v>45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140</v>
      </c>
      <c r="AU142" s="221" t="s">
        <v>88</v>
      </c>
      <c r="AV142" s="14" t="s">
        <v>88</v>
      </c>
      <c r="AW142" s="14" t="s">
        <v>34</v>
      </c>
      <c r="AX142" s="14" t="s">
        <v>86</v>
      </c>
      <c r="AY142" s="221" t="s">
        <v>123</v>
      </c>
    </row>
    <row r="143" spans="1:65" s="2" customFormat="1" ht="16.5" customHeight="1">
      <c r="A143" s="35"/>
      <c r="B143" s="36"/>
      <c r="C143" s="244" t="s">
        <v>164</v>
      </c>
      <c r="D143" s="244" t="s">
        <v>165</v>
      </c>
      <c r="E143" s="245" t="s">
        <v>166</v>
      </c>
      <c r="F143" s="246" t="s">
        <v>167</v>
      </c>
      <c r="G143" s="247" t="s">
        <v>168</v>
      </c>
      <c r="H143" s="248">
        <v>72</v>
      </c>
      <c r="I143" s="249"/>
      <c r="J143" s="250">
        <f>ROUND(I143*H143,2)</f>
        <v>0</v>
      </c>
      <c r="K143" s="246" t="s">
        <v>129</v>
      </c>
      <c r="L143" s="251"/>
      <c r="M143" s="252" t="s">
        <v>1</v>
      </c>
      <c r="N143" s="253" t="s">
        <v>43</v>
      </c>
      <c r="O143" s="72"/>
      <c r="P143" s="196">
        <f>O143*H143</f>
        <v>0</v>
      </c>
      <c r="Q143" s="196">
        <v>1</v>
      </c>
      <c r="R143" s="196">
        <f>Q143*H143</f>
        <v>72</v>
      </c>
      <c r="S143" s="196">
        <v>0</v>
      </c>
      <c r="T143" s="19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8" t="s">
        <v>169</v>
      </c>
      <c r="AT143" s="198" t="s">
        <v>165</v>
      </c>
      <c r="AU143" s="198" t="s">
        <v>88</v>
      </c>
      <c r="AY143" s="18" t="s">
        <v>123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8" t="s">
        <v>86</v>
      </c>
      <c r="BK143" s="199">
        <f>ROUND(I143*H143,2)</f>
        <v>0</v>
      </c>
      <c r="BL143" s="18" t="s">
        <v>130</v>
      </c>
      <c r="BM143" s="198" t="s">
        <v>170</v>
      </c>
    </row>
    <row r="144" spans="1:65" s="14" customFormat="1" ht="11.25">
      <c r="B144" s="211"/>
      <c r="C144" s="212"/>
      <c r="D144" s="202" t="s">
        <v>140</v>
      </c>
      <c r="E144" s="212"/>
      <c r="F144" s="214" t="s">
        <v>171</v>
      </c>
      <c r="G144" s="212"/>
      <c r="H144" s="215">
        <v>72</v>
      </c>
      <c r="I144" s="216"/>
      <c r="J144" s="212"/>
      <c r="K144" s="212"/>
      <c r="L144" s="217"/>
      <c r="M144" s="218"/>
      <c r="N144" s="219"/>
      <c r="O144" s="219"/>
      <c r="P144" s="219"/>
      <c r="Q144" s="219"/>
      <c r="R144" s="219"/>
      <c r="S144" s="219"/>
      <c r="T144" s="220"/>
      <c r="AT144" s="221" t="s">
        <v>140</v>
      </c>
      <c r="AU144" s="221" t="s">
        <v>88</v>
      </c>
      <c r="AV144" s="14" t="s">
        <v>88</v>
      </c>
      <c r="AW144" s="14" t="s">
        <v>4</v>
      </c>
      <c r="AX144" s="14" t="s">
        <v>86</v>
      </c>
      <c r="AY144" s="221" t="s">
        <v>123</v>
      </c>
    </row>
    <row r="145" spans="1:65" s="2" customFormat="1" ht="24.2" customHeight="1">
      <c r="A145" s="35"/>
      <c r="B145" s="36"/>
      <c r="C145" s="187" t="s">
        <v>169</v>
      </c>
      <c r="D145" s="187" t="s">
        <v>125</v>
      </c>
      <c r="E145" s="188" t="s">
        <v>172</v>
      </c>
      <c r="F145" s="189" t="s">
        <v>173</v>
      </c>
      <c r="G145" s="190" t="s">
        <v>128</v>
      </c>
      <c r="H145" s="191">
        <v>68</v>
      </c>
      <c r="I145" s="192"/>
      <c r="J145" s="193">
        <f>ROUND(I145*H145,2)</f>
        <v>0</v>
      </c>
      <c r="K145" s="189" t="s">
        <v>129</v>
      </c>
      <c r="L145" s="40"/>
      <c r="M145" s="194" t="s">
        <v>1</v>
      </c>
      <c r="N145" s="195" t="s">
        <v>43</v>
      </c>
      <c r="O145" s="7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8" t="s">
        <v>130</v>
      </c>
      <c r="AT145" s="198" t="s">
        <v>125</v>
      </c>
      <c r="AU145" s="198" t="s">
        <v>88</v>
      </c>
      <c r="AY145" s="18" t="s">
        <v>123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8" t="s">
        <v>86</v>
      </c>
      <c r="BK145" s="199">
        <f>ROUND(I145*H145,2)</f>
        <v>0</v>
      </c>
      <c r="BL145" s="18" t="s">
        <v>130</v>
      </c>
      <c r="BM145" s="198" t="s">
        <v>174</v>
      </c>
    </row>
    <row r="146" spans="1:65" s="2" customFormat="1" ht="24.2" customHeight="1">
      <c r="A146" s="35"/>
      <c r="B146" s="36"/>
      <c r="C146" s="187" t="s">
        <v>175</v>
      </c>
      <c r="D146" s="187" t="s">
        <v>125</v>
      </c>
      <c r="E146" s="188" t="s">
        <v>176</v>
      </c>
      <c r="F146" s="189" t="s">
        <v>177</v>
      </c>
      <c r="G146" s="190" t="s">
        <v>138</v>
      </c>
      <c r="H146" s="191">
        <v>3.375</v>
      </c>
      <c r="I146" s="192"/>
      <c r="J146" s="193">
        <f>ROUND(I146*H146,2)</f>
        <v>0</v>
      </c>
      <c r="K146" s="189" t="s">
        <v>129</v>
      </c>
      <c r="L146" s="40"/>
      <c r="M146" s="194" t="s">
        <v>1</v>
      </c>
      <c r="N146" s="195" t="s">
        <v>43</v>
      </c>
      <c r="O146" s="7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130</v>
      </c>
      <c r="AT146" s="198" t="s">
        <v>125</v>
      </c>
      <c r="AU146" s="198" t="s">
        <v>88</v>
      </c>
      <c r="AY146" s="18" t="s">
        <v>123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86</v>
      </c>
      <c r="BK146" s="199">
        <f>ROUND(I146*H146,2)</f>
        <v>0</v>
      </c>
      <c r="BL146" s="18" t="s">
        <v>130</v>
      </c>
      <c r="BM146" s="198" t="s">
        <v>178</v>
      </c>
    </row>
    <row r="147" spans="1:65" s="2" customFormat="1" ht="24.2" customHeight="1">
      <c r="A147" s="35"/>
      <c r="B147" s="36"/>
      <c r="C147" s="187" t="s">
        <v>179</v>
      </c>
      <c r="D147" s="187" t="s">
        <v>125</v>
      </c>
      <c r="E147" s="188" t="s">
        <v>180</v>
      </c>
      <c r="F147" s="189" t="s">
        <v>181</v>
      </c>
      <c r="G147" s="190" t="s">
        <v>138</v>
      </c>
      <c r="H147" s="191">
        <v>44.88</v>
      </c>
      <c r="I147" s="192"/>
      <c r="J147" s="193">
        <f>ROUND(I147*H147,2)</f>
        <v>0</v>
      </c>
      <c r="K147" s="189" t="s">
        <v>129</v>
      </c>
      <c r="L147" s="40"/>
      <c r="M147" s="194" t="s">
        <v>1</v>
      </c>
      <c r="N147" s="195" t="s">
        <v>43</v>
      </c>
      <c r="O147" s="7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130</v>
      </c>
      <c r="AT147" s="198" t="s">
        <v>125</v>
      </c>
      <c r="AU147" s="198" t="s">
        <v>88</v>
      </c>
      <c r="AY147" s="18" t="s">
        <v>123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86</v>
      </c>
      <c r="BK147" s="199">
        <f>ROUND(I147*H147,2)</f>
        <v>0</v>
      </c>
      <c r="BL147" s="18" t="s">
        <v>130</v>
      </c>
      <c r="BM147" s="198" t="s">
        <v>182</v>
      </c>
    </row>
    <row r="148" spans="1:65" s="14" customFormat="1" ht="11.25">
      <c r="B148" s="211"/>
      <c r="C148" s="212"/>
      <c r="D148" s="202" t="s">
        <v>140</v>
      </c>
      <c r="E148" s="213" t="s">
        <v>1</v>
      </c>
      <c r="F148" s="214" t="s">
        <v>183</v>
      </c>
      <c r="G148" s="212"/>
      <c r="H148" s="215">
        <v>44.88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140</v>
      </c>
      <c r="AU148" s="221" t="s">
        <v>88</v>
      </c>
      <c r="AV148" s="14" t="s">
        <v>88</v>
      </c>
      <c r="AW148" s="14" t="s">
        <v>34</v>
      </c>
      <c r="AX148" s="14" t="s">
        <v>86</v>
      </c>
      <c r="AY148" s="221" t="s">
        <v>123</v>
      </c>
    </row>
    <row r="149" spans="1:65" s="2" customFormat="1" ht="16.5" customHeight="1">
      <c r="A149" s="35"/>
      <c r="B149" s="36"/>
      <c r="C149" s="244" t="s">
        <v>184</v>
      </c>
      <c r="D149" s="244" t="s">
        <v>165</v>
      </c>
      <c r="E149" s="245" t="s">
        <v>166</v>
      </c>
      <c r="F149" s="246" t="s">
        <v>167</v>
      </c>
      <c r="G149" s="247" t="s">
        <v>168</v>
      </c>
      <c r="H149" s="248">
        <v>71.808000000000007</v>
      </c>
      <c r="I149" s="249"/>
      <c r="J149" s="250">
        <f>ROUND(I149*H149,2)</f>
        <v>0</v>
      </c>
      <c r="K149" s="246" t="s">
        <v>129</v>
      </c>
      <c r="L149" s="251"/>
      <c r="M149" s="252" t="s">
        <v>1</v>
      </c>
      <c r="N149" s="253" t="s">
        <v>43</v>
      </c>
      <c r="O149" s="72"/>
      <c r="P149" s="196">
        <f>O149*H149</f>
        <v>0</v>
      </c>
      <c r="Q149" s="196">
        <v>1</v>
      </c>
      <c r="R149" s="196">
        <f>Q149*H149</f>
        <v>71.808000000000007</v>
      </c>
      <c r="S149" s="196">
        <v>0</v>
      </c>
      <c r="T149" s="19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169</v>
      </c>
      <c r="AT149" s="198" t="s">
        <v>165</v>
      </c>
      <c r="AU149" s="198" t="s">
        <v>88</v>
      </c>
      <c r="AY149" s="18" t="s">
        <v>123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86</v>
      </c>
      <c r="BK149" s="199">
        <f>ROUND(I149*H149,2)</f>
        <v>0</v>
      </c>
      <c r="BL149" s="18" t="s">
        <v>130</v>
      </c>
      <c r="BM149" s="198" t="s">
        <v>185</v>
      </c>
    </row>
    <row r="150" spans="1:65" s="14" customFormat="1" ht="11.25">
      <c r="B150" s="211"/>
      <c r="C150" s="212"/>
      <c r="D150" s="202" t="s">
        <v>140</v>
      </c>
      <c r="E150" s="212"/>
      <c r="F150" s="214" t="s">
        <v>186</v>
      </c>
      <c r="G150" s="212"/>
      <c r="H150" s="215">
        <v>71.808000000000007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140</v>
      </c>
      <c r="AU150" s="221" t="s">
        <v>88</v>
      </c>
      <c r="AV150" s="14" t="s">
        <v>88</v>
      </c>
      <c r="AW150" s="14" t="s">
        <v>4</v>
      </c>
      <c r="AX150" s="14" t="s">
        <v>86</v>
      </c>
      <c r="AY150" s="221" t="s">
        <v>123</v>
      </c>
    </row>
    <row r="151" spans="1:65" s="2" customFormat="1" ht="37.9" customHeight="1">
      <c r="A151" s="35"/>
      <c r="B151" s="36"/>
      <c r="C151" s="187" t="s">
        <v>8</v>
      </c>
      <c r="D151" s="187" t="s">
        <v>125</v>
      </c>
      <c r="E151" s="188" t="s">
        <v>187</v>
      </c>
      <c r="F151" s="189" t="s">
        <v>188</v>
      </c>
      <c r="G151" s="190" t="s">
        <v>128</v>
      </c>
      <c r="H151" s="191">
        <v>199.5</v>
      </c>
      <c r="I151" s="192"/>
      <c r="J151" s="193">
        <f>ROUND(I151*H151,2)</f>
        <v>0</v>
      </c>
      <c r="K151" s="189" t="s">
        <v>129</v>
      </c>
      <c r="L151" s="40"/>
      <c r="M151" s="194" t="s">
        <v>1</v>
      </c>
      <c r="N151" s="195" t="s">
        <v>43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130</v>
      </c>
      <c r="AT151" s="198" t="s">
        <v>125</v>
      </c>
      <c r="AU151" s="198" t="s">
        <v>88</v>
      </c>
      <c r="AY151" s="18" t="s">
        <v>123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86</v>
      </c>
      <c r="BK151" s="199">
        <f>ROUND(I151*H151,2)</f>
        <v>0</v>
      </c>
      <c r="BL151" s="18" t="s">
        <v>130</v>
      </c>
      <c r="BM151" s="198" t="s">
        <v>189</v>
      </c>
    </row>
    <row r="152" spans="1:65" s="14" customFormat="1" ht="11.25">
      <c r="B152" s="211"/>
      <c r="C152" s="212"/>
      <c r="D152" s="202" t="s">
        <v>140</v>
      </c>
      <c r="E152" s="213" t="s">
        <v>1</v>
      </c>
      <c r="F152" s="214" t="s">
        <v>190</v>
      </c>
      <c r="G152" s="212"/>
      <c r="H152" s="215">
        <v>107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140</v>
      </c>
      <c r="AU152" s="221" t="s">
        <v>88</v>
      </c>
      <c r="AV152" s="14" t="s">
        <v>88</v>
      </c>
      <c r="AW152" s="14" t="s">
        <v>34</v>
      </c>
      <c r="AX152" s="14" t="s">
        <v>78</v>
      </c>
      <c r="AY152" s="221" t="s">
        <v>123</v>
      </c>
    </row>
    <row r="153" spans="1:65" s="14" customFormat="1" ht="11.25">
      <c r="B153" s="211"/>
      <c r="C153" s="212"/>
      <c r="D153" s="202" t="s">
        <v>140</v>
      </c>
      <c r="E153" s="213" t="s">
        <v>1</v>
      </c>
      <c r="F153" s="214" t="s">
        <v>191</v>
      </c>
      <c r="G153" s="212"/>
      <c r="H153" s="215">
        <v>24.5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140</v>
      </c>
      <c r="AU153" s="221" t="s">
        <v>88</v>
      </c>
      <c r="AV153" s="14" t="s">
        <v>88</v>
      </c>
      <c r="AW153" s="14" t="s">
        <v>34</v>
      </c>
      <c r="AX153" s="14" t="s">
        <v>78</v>
      </c>
      <c r="AY153" s="221" t="s">
        <v>123</v>
      </c>
    </row>
    <row r="154" spans="1:65" s="14" customFormat="1" ht="11.25">
      <c r="B154" s="211"/>
      <c r="C154" s="212"/>
      <c r="D154" s="202" t="s">
        <v>140</v>
      </c>
      <c r="E154" s="213" t="s">
        <v>1</v>
      </c>
      <c r="F154" s="214" t="s">
        <v>192</v>
      </c>
      <c r="G154" s="212"/>
      <c r="H154" s="215">
        <v>68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140</v>
      </c>
      <c r="AU154" s="221" t="s">
        <v>88</v>
      </c>
      <c r="AV154" s="14" t="s">
        <v>88</v>
      </c>
      <c r="AW154" s="14" t="s">
        <v>34</v>
      </c>
      <c r="AX154" s="14" t="s">
        <v>78</v>
      </c>
      <c r="AY154" s="221" t="s">
        <v>123</v>
      </c>
    </row>
    <row r="155" spans="1:65" s="16" customFormat="1" ht="11.25">
      <c r="B155" s="233"/>
      <c r="C155" s="234"/>
      <c r="D155" s="202" t="s">
        <v>140</v>
      </c>
      <c r="E155" s="235" t="s">
        <v>1</v>
      </c>
      <c r="F155" s="236" t="s">
        <v>152</v>
      </c>
      <c r="G155" s="234"/>
      <c r="H155" s="237">
        <v>199.5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140</v>
      </c>
      <c r="AU155" s="243" t="s">
        <v>88</v>
      </c>
      <c r="AV155" s="16" t="s">
        <v>130</v>
      </c>
      <c r="AW155" s="16" t="s">
        <v>34</v>
      </c>
      <c r="AX155" s="16" t="s">
        <v>86</v>
      </c>
      <c r="AY155" s="243" t="s">
        <v>123</v>
      </c>
    </row>
    <row r="156" spans="1:65" s="2" customFormat="1" ht="16.5" customHeight="1">
      <c r="A156" s="35"/>
      <c r="B156" s="36"/>
      <c r="C156" s="244" t="s">
        <v>193</v>
      </c>
      <c r="D156" s="244" t="s">
        <v>165</v>
      </c>
      <c r="E156" s="245" t="s">
        <v>194</v>
      </c>
      <c r="F156" s="246" t="s">
        <v>195</v>
      </c>
      <c r="G156" s="247" t="s">
        <v>168</v>
      </c>
      <c r="H156" s="248">
        <v>107.73</v>
      </c>
      <c r="I156" s="249"/>
      <c r="J156" s="250">
        <f>ROUND(I156*H156,2)</f>
        <v>0</v>
      </c>
      <c r="K156" s="246" t="s">
        <v>129</v>
      </c>
      <c r="L156" s="251"/>
      <c r="M156" s="252" t="s">
        <v>1</v>
      </c>
      <c r="N156" s="253" t="s">
        <v>43</v>
      </c>
      <c r="O156" s="72"/>
      <c r="P156" s="196">
        <f>O156*H156</f>
        <v>0</v>
      </c>
      <c r="Q156" s="196">
        <v>1</v>
      </c>
      <c r="R156" s="196">
        <f>Q156*H156</f>
        <v>107.73</v>
      </c>
      <c r="S156" s="196">
        <v>0</v>
      </c>
      <c r="T156" s="19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8" t="s">
        <v>169</v>
      </c>
      <c r="AT156" s="198" t="s">
        <v>165</v>
      </c>
      <c r="AU156" s="198" t="s">
        <v>88</v>
      </c>
      <c r="AY156" s="18" t="s">
        <v>123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86</v>
      </c>
      <c r="BK156" s="199">
        <f>ROUND(I156*H156,2)</f>
        <v>0</v>
      </c>
      <c r="BL156" s="18" t="s">
        <v>130</v>
      </c>
      <c r="BM156" s="198" t="s">
        <v>196</v>
      </c>
    </row>
    <row r="157" spans="1:65" s="14" customFormat="1" ht="11.25">
      <c r="B157" s="211"/>
      <c r="C157" s="212"/>
      <c r="D157" s="202" t="s">
        <v>140</v>
      </c>
      <c r="E157" s="213" t="s">
        <v>1</v>
      </c>
      <c r="F157" s="214" t="s">
        <v>197</v>
      </c>
      <c r="G157" s="212"/>
      <c r="H157" s="215">
        <v>59.85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140</v>
      </c>
      <c r="AU157" s="221" t="s">
        <v>88</v>
      </c>
      <c r="AV157" s="14" t="s">
        <v>88</v>
      </c>
      <c r="AW157" s="14" t="s">
        <v>34</v>
      </c>
      <c r="AX157" s="14" t="s">
        <v>86</v>
      </c>
      <c r="AY157" s="221" t="s">
        <v>123</v>
      </c>
    </row>
    <row r="158" spans="1:65" s="14" customFormat="1" ht="11.25">
      <c r="B158" s="211"/>
      <c r="C158" s="212"/>
      <c r="D158" s="202" t="s">
        <v>140</v>
      </c>
      <c r="E158" s="212"/>
      <c r="F158" s="214" t="s">
        <v>198</v>
      </c>
      <c r="G158" s="212"/>
      <c r="H158" s="215">
        <v>107.73</v>
      </c>
      <c r="I158" s="216"/>
      <c r="J158" s="212"/>
      <c r="K158" s="212"/>
      <c r="L158" s="217"/>
      <c r="M158" s="218"/>
      <c r="N158" s="219"/>
      <c r="O158" s="219"/>
      <c r="P158" s="219"/>
      <c r="Q158" s="219"/>
      <c r="R158" s="219"/>
      <c r="S158" s="219"/>
      <c r="T158" s="220"/>
      <c r="AT158" s="221" t="s">
        <v>140</v>
      </c>
      <c r="AU158" s="221" t="s">
        <v>88</v>
      </c>
      <c r="AV158" s="14" t="s">
        <v>88</v>
      </c>
      <c r="AW158" s="14" t="s">
        <v>4</v>
      </c>
      <c r="AX158" s="14" t="s">
        <v>86</v>
      </c>
      <c r="AY158" s="221" t="s">
        <v>123</v>
      </c>
    </row>
    <row r="159" spans="1:65" s="2" customFormat="1" ht="24.2" customHeight="1">
      <c r="A159" s="35"/>
      <c r="B159" s="36"/>
      <c r="C159" s="187" t="s">
        <v>199</v>
      </c>
      <c r="D159" s="187" t="s">
        <v>125</v>
      </c>
      <c r="E159" s="188" t="s">
        <v>200</v>
      </c>
      <c r="F159" s="189" t="s">
        <v>201</v>
      </c>
      <c r="G159" s="190" t="s">
        <v>128</v>
      </c>
      <c r="H159" s="191">
        <v>302</v>
      </c>
      <c r="I159" s="192"/>
      <c r="J159" s="193">
        <f>ROUND(I159*H159,2)</f>
        <v>0</v>
      </c>
      <c r="K159" s="189" t="s">
        <v>129</v>
      </c>
      <c r="L159" s="40"/>
      <c r="M159" s="194" t="s">
        <v>1</v>
      </c>
      <c r="N159" s="195" t="s">
        <v>43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130</v>
      </c>
      <c r="AT159" s="198" t="s">
        <v>125</v>
      </c>
      <c r="AU159" s="198" t="s">
        <v>88</v>
      </c>
      <c r="AY159" s="18" t="s">
        <v>123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86</v>
      </c>
      <c r="BK159" s="199">
        <f>ROUND(I159*H159,2)</f>
        <v>0</v>
      </c>
      <c r="BL159" s="18" t="s">
        <v>130</v>
      </c>
      <c r="BM159" s="198" t="s">
        <v>202</v>
      </c>
    </row>
    <row r="160" spans="1:65" s="14" customFormat="1" ht="11.25">
      <c r="B160" s="211"/>
      <c r="C160" s="212"/>
      <c r="D160" s="202" t="s">
        <v>140</v>
      </c>
      <c r="E160" s="213" t="s">
        <v>1</v>
      </c>
      <c r="F160" s="214" t="s">
        <v>203</v>
      </c>
      <c r="G160" s="212"/>
      <c r="H160" s="215">
        <v>195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140</v>
      </c>
      <c r="AU160" s="221" t="s">
        <v>88</v>
      </c>
      <c r="AV160" s="14" t="s">
        <v>88</v>
      </c>
      <c r="AW160" s="14" t="s">
        <v>34</v>
      </c>
      <c r="AX160" s="14" t="s">
        <v>78</v>
      </c>
      <c r="AY160" s="221" t="s">
        <v>123</v>
      </c>
    </row>
    <row r="161" spans="1:65" s="14" customFormat="1" ht="11.25">
      <c r="B161" s="211"/>
      <c r="C161" s="212"/>
      <c r="D161" s="202" t="s">
        <v>140</v>
      </c>
      <c r="E161" s="213" t="s">
        <v>1</v>
      </c>
      <c r="F161" s="214" t="s">
        <v>204</v>
      </c>
      <c r="G161" s="212"/>
      <c r="H161" s="215">
        <v>107</v>
      </c>
      <c r="I161" s="216"/>
      <c r="J161" s="212"/>
      <c r="K161" s="212"/>
      <c r="L161" s="217"/>
      <c r="M161" s="218"/>
      <c r="N161" s="219"/>
      <c r="O161" s="219"/>
      <c r="P161" s="219"/>
      <c r="Q161" s="219"/>
      <c r="R161" s="219"/>
      <c r="S161" s="219"/>
      <c r="T161" s="220"/>
      <c r="AT161" s="221" t="s">
        <v>140</v>
      </c>
      <c r="AU161" s="221" t="s">
        <v>88</v>
      </c>
      <c r="AV161" s="14" t="s">
        <v>88</v>
      </c>
      <c r="AW161" s="14" t="s">
        <v>34</v>
      </c>
      <c r="AX161" s="14" t="s">
        <v>78</v>
      </c>
      <c r="AY161" s="221" t="s">
        <v>123</v>
      </c>
    </row>
    <row r="162" spans="1:65" s="16" customFormat="1" ht="11.25">
      <c r="B162" s="233"/>
      <c r="C162" s="234"/>
      <c r="D162" s="202" t="s">
        <v>140</v>
      </c>
      <c r="E162" s="235" t="s">
        <v>1</v>
      </c>
      <c r="F162" s="236" t="s">
        <v>152</v>
      </c>
      <c r="G162" s="234"/>
      <c r="H162" s="237">
        <v>302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AT162" s="243" t="s">
        <v>140</v>
      </c>
      <c r="AU162" s="243" t="s">
        <v>88</v>
      </c>
      <c r="AV162" s="16" t="s">
        <v>130</v>
      </c>
      <c r="AW162" s="16" t="s">
        <v>34</v>
      </c>
      <c r="AX162" s="16" t="s">
        <v>86</v>
      </c>
      <c r="AY162" s="243" t="s">
        <v>123</v>
      </c>
    </row>
    <row r="163" spans="1:65" s="12" customFormat="1" ht="22.9" customHeight="1">
      <c r="B163" s="171"/>
      <c r="C163" s="172"/>
      <c r="D163" s="173" t="s">
        <v>77</v>
      </c>
      <c r="E163" s="185" t="s">
        <v>175</v>
      </c>
      <c r="F163" s="185" t="s">
        <v>205</v>
      </c>
      <c r="G163" s="172"/>
      <c r="H163" s="172"/>
      <c r="I163" s="175"/>
      <c r="J163" s="186">
        <f>BK163</f>
        <v>0</v>
      </c>
      <c r="K163" s="172"/>
      <c r="L163" s="177"/>
      <c r="M163" s="178"/>
      <c r="N163" s="179"/>
      <c r="O163" s="179"/>
      <c r="P163" s="180">
        <f>SUM(P164:P184)</f>
        <v>0</v>
      </c>
      <c r="Q163" s="179"/>
      <c r="R163" s="180">
        <f>SUM(R164:R184)</f>
        <v>0</v>
      </c>
      <c r="S163" s="179"/>
      <c r="T163" s="181">
        <f>SUM(T164:T184)</f>
        <v>492.8969800000001</v>
      </c>
      <c r="AR163" s="182" t="s">
        <v>86</v>
      </c>
      <c r="AT163" s="183" t="s">
        <v>77</v>
      </c>
      <c r="AU163" s="183" t="s">
        <v>86</v>
      </c>
      <c r="AY163" s="182" t="s">
        <v>123</v>
      </c>
      <c r="BK163" s="184">
        <f>SUM(BK164:BK184)</f>
        <v>0</v>
      </c>
    </row>
    <row r="164" spans="1:65" s="2" customFormat="1" ht="21.75" customHeight="1">
      <c r="A164" s="35"/>
      <c r="B164" s="36"/>
      <c r="C164" s="187" t="s">
        <v>206</v>
      </c>
      <c r="D164" s="187" t="s">
        <v>125</v>
      </c>
      <c r="E164" s="188" t="s">
        <v>207</v>
      </c>
      <c r="F164" s="189" t="s">
        <v>208</v>
      </c>
      <c r="G164" s="190" t="s">
        <v>209</v>
      </c>
      <c r="H164" s="191">
        <v>1</v>
      </c>
      <c r="I164" s="192"/>
      <c r="J164" s="193">
        <f>ROUND(I164*H164,2)</f>
        <v>0</v>
      </c>
      <c r="K164" s="189" t="s">
        <v>1</v>
      </c>
      <c r="L164" s="40"/>
      <c r="M164" s="194" t="s">
        <v>1</v>
      </c>
      <c r="N164" s="195" t="s">
        <v>43</v>
      </c>
      <c r="O164" s="7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130</v>
      </c>
      <c r="AT164" s="198" t="s">
        <v>125</v>
      </c>
      <c r="AU164" s="198" t="s">
        <v>88</v>
      </c>
      <c r="AY164" s="18" t="s">
        <v>123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86</v>
      </c>
      <c r="BK164" s="199">
        <f>ROUND(I164*H164,2)</f>
        <v>0</v>
      </c>
      <c r="BL164" s="18" t="s">
        <v>130</v>
      </c>
      <c r="BM164" s="198" t="s">
        <v>210</v>
      </c>
    </row>
    <row r="165" spans="1:65" s="2" customFormat="1" ht="24.2" customHeight="1">
      <c r="A165" s="35"/>
      <c r="B165" s="36"/>
      <c r="C165" s="187" t="s">
        <v>211</v>
      </c>
      <c r="D165" s="187" t="s">
        <v>125</v>
      </c>
      <c r="E165" s="188" t="s">
        <v>212</v>
      </c>
      <c r="F165" s="189" t="s">
        <v>213</v>
      </c>
      <c r="G165" s="190" t="s">
        <v>214</v>
      </c>
      <c r="H165" s="191">
        <v>28</v>
      </c>
      <c r="I165" s="192"/>
      <c r="J165" s="193">
        <f>ROUND(I165*H165,2)</f>
        <v>0</v>
      </c>
      <c r="K165" s="189" t="s">
        <v>129</v>
      </c>
      <c r="L165" s="40"/>
      <c r="M165" s="194" t="s">
        <v>1</v>
      </c>
      <c r="N165" s="195" t="s">
        <v>43</v>
      </c>
      <c r="O165" s="72"/>
      <c r="P165" s="196">
        <f>O165*H165</f>
        <v>0</v>
      </c>
      <c r="Q165" s="196">
        <v>0</v>
      </c>
      <c r="R165" s="196">
        <f>Q165*H165</f>
        <v>0</v>
      </c>
      <c r="S165" s="196">
        <v>0.16500000000000001</v>
      </c>
      <c r="T165" s="197">
        <f>S165*H165</f>
        <v>4.62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8" t="s">
        <v>130</v>
      </c>
      <c r="AT165" s="198" t="s">
        <v>125</v>
      </c>
      <c r="AU165" s="198" t="s">
        <v>88</v>
      </c>
      <c r="AY165" s="18" t="s">
        <v>123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8" t="s">
        <v>86</v>
      </c>
      <c r="BK165" s="199">
        <f>ROUND(I165*H165,2)</f>
        <v>0</v>
      </c>
      <c r="BL165" s="18" t="s">
        <v>130</v>
      </c>
      <c r="BM165" s="198" t="s">
        <v>215</v>
      </c>
    </row>
    <row r="166" spans="1:65" s="14" customFormat="1" ht="11.25">
      <c r="B166" s="211"/>
      <c r="C166" s="212"/>
      <c r="D166" s="202" t="s">
        <v>140</v>
      </c>
      <c r="E166" s="213" t="s">
        <v>1</v>
      </c>
      <c r="F166" s="214" t="s">
        <v>216</v>
      </c>
      <c r="G166" s="212"/>
      <c r="H166" s="215">
        <v>28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140</v>
      </c>
      <c r="AU166" s="221" t="s">
        <v>88</v>
      </c>
      <c r="AV166" s="14" t="s">
        <v>88</v>
      </c>
      <c r="AW166" s="14" t="s">
        <v>34</v>
      </c>
      <c r="AX166" s="14" t="s">
        <v>86</v>
      </c>
      <c r="AY166" s="221" t="s">
        <v>123</v>
      </c>
    </row>
    <row r="167" spans="1:65" s="2" customFormat="1" ht="24.2" customHeight="1">
      <c r="A167" s="35"/>
      <c r="B167" s="36"/>
      <c r="C167" s="187" t="s">
        <v>217</v>
      </c>
      <c r="D167" s="187" t="s">
        <v>125</v>
      </c>
      <c r="E167" s="188" t="s">
        <v>218</v>
      </c>
      <c r="F167" s="189" t="s">
        <v>219</v>
      </c>
      <c r="G167" s="190" t="s">
        <v>220</v>
      </c>
      <c r="H167" s="191">
        <v>51</v>
      </c>
      <c r="I167" s="192"/>
      <c r="J167" s="193">
        <f>ROUND(I167*H167,2)</f>
        <v>0</v>
      </c>
      <c r="K167" s="189" t="s">
        <v>129</v>
      </c>
      <c r="L167" s="40"/>
      <c r="M167" s="194" t="s">
        <v>1</v>
      </c>
      <c r="N167" s="195" t="s">
        <v>43</v>
      </c>
      <c r="O167" s="72"/>
      <c r="P167" s="196">
        <f>O167*H167</f>
        <v>0</v>
      </c>
      <c r="Q167" s="196">
        <v>0</v>
      </c>
      <c r="R167" s="196">
        <f>Q167*H167</f>
        <v>0</v>
      </c>
      <c r="S167" s="196">
        <v>1.98E-3</v>
      </c>
      <c r="T167" s="197">
        <f>S167*H167</f>
        <v>0.10098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130</v>
      </c>
      <c r="AT167" s="198" t="s">
        <v>125</v>
      </c>
      <c r="AU167" s="198" t="s">
        <v>88</v>
      </c>
      <c r="AY167" s="18" t="s">
        <v>123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86</v>
      </c>
      <c r="BK167" s="199">
        <f>ROUND(I167*H167,2)</f>
        <v>0</v>
      </c>
      <c r="BL167" s="18" t="s">
        <v>130</v>
      </c>
      <c r="BM167" s="198" t="s">
        <v>221</v>
      </c>
    </row>
    <row r="168" spans="1:65" s="2" customFormat="1" ht="19.5">
      <c r="A168" s="35"/>
      <c r="B168" s="36"/>
      <c r="C168" s="37"/>
      <c r="D168" s="202" t="s">
        <v>222</v>
      </c>
      <c r="E168" s="37"/>
      <c r="F168" s="254" t="s">
        <v>223</v>
      </c>
      <c r="G168" s="37"/>
      <c r="H168" s="37"/>
      <c r="I168" s="255"/>
      <c r="J168" s="37"/>
      <c r="K168" s="37"/>
      <c r="L168" s="40"/>
      <c r="M168" s="256"/>
      <c r="N168" s="257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222</v>
      </c>
      <c r="AU168" s="18" t="s">
        <v>88</v>
      </c>
    </row>
    <row r="169" spans="1:65" s="14" customFormat="1" ht="11.25">
      <c r="B169" s="211"/>
      <c r="C169" s="212"/>
      <c r="D169" s="202" t="s">
        <v>140</v>
      </c>
      <c r="E169" s="213" t="s">
        <v>1</v>
      </c>
      <c r="F169" s="214" t="s">
        <v>224</v>
      </c>
      <c r="G169" s="212"/>
      <c r="H169" s="215">
        <v>51</v>
      </c>
      <c r="I169" s="216"/>
      <c r="J169" s="212"/>
      <c r="K169" s="212"/>
      <c r="L169" s="217"/>
      <c r="M169" s="218"/>
      <c r="N169" s="219"/>
      <c r="O169" s="219"/>
      <c r="P169" s="219"/>
      <c r="Q169" s="219"/>
      <c r="R169" s="219"/>
      <c r="S169" s="219"/>
      <c r="T169" s="220"/>
      <c r="AT169" s="221" t="s">
        <v>140</v>
      </c>
      <c r="AU169" s="221" t="s">
        <v>88</v>
      </c>
      <c r="AV169" s="14" t="s">
        <v>88</v>
      </c>
      <c r="AW169" s="14" t="s">
        <v>34</v>
      </c>
      <c r="AX169" s="14" t="s">
        <v>86</v>
      </c>
      <c r="AY169" s="221" t="s">
        <v>123</v>
      </c>
    </row>
    <row r="170" spans="1:65" s="2" customFormat="1" ht="33" customHeight="1">
      <c r="A170" s="35"/>
      <c r="B170" s="36"/>
      <c r="C170" s="187" t="s">
        <v>225</v>
      </c>
      <c r="D170" s="187" t="s">
        <v>125</v>
      </c>
      <c r="E170" s="188" t="s">
        <v>226</v>
      </c>
      <c r="F170" s="189" t="s">
        <v>227</v>
      </c>
      <c r="G170" s="190" t="s">
        <v>138</v>
      </c>
      <c r="H170" s="191">
        <v>73.5</v>
      </c>
      <c r="I170" s="192"/>
      <c r="J170" s="193">
        <f>ROUND(I170*H170,2)</f>
        <v>0</v>
      </c>
      <c r="K170" s="189" t="s">
        <v>129</v>
      </c>
      <c r="L170" s="40"/>
      <c r="M170" s="194" t="s">
        <v>1</v>
      </c>
      <c r="N170" s="195" t="s">
        <v>43</v>
      </c>
      <c r="O170" s="72"/>
      <c r="P170" s="196">
        <f>O170*H170</f>
        <v>0</v>
      </c>
      <c r="Q170" s="196">
        <v>0</v>
      </c>
      <c r="R170" s="196">
        <f>Q170*H170</f>
        <v>0</v>
      </c>
      <c r="S170" s="196">
        <v>0.35</v>
      </c>
      <c r="T170" s="197">
        <f>S170*H170</f>
        <v>25.724999999999998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130</v>
      </c>
      <c r="AT170" s="198" t="s">
        <v>125</v>
      </c>
      <c r="AU170" s="198" t="s">
        <v>88</v>
      </c>
      <c r="AY170" s="18" t="s">
        <v>123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86</v>
      </c>
      <c r="BK170" s="199">
        <f>ROUND(I170*H170,2)</f>
        <v>0</v>
      </c>
      <c r="BL170" s="18" t="s">
        <v>130</v>
      </c>
      <c r="BM170" s="198" t="s">
        <v>228</v>
      </c>
    </row>
    <row r="171" spans="1:65" s="13" customFormat="1" ht="11.25">
      <c r="B171" s="200"/>
      <c r="C171" s="201"/>
      <c r="D171" s="202" t="s">
        <v>140</v>
      </c>
      <c r="E171" s="203" t="s">
        <v>1</v>
      </c>
      <c r="F171" s="204" t="s">
        <v>229</v>
      </c>
      <c r="G171" s="201"/>
      <c r="H171" s="203" t="s">
        <v>1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140</v>
      </c>
      <c r="AU171" s="210" t="s">
        <v>88</v>
      </c>
      <c r="AV171" s="13" t="s">
        <v>86</v>
      </c>
      <c r="AW171" s="13" t="s">
        <v>34</v>
      </c>
      <c r="AX171" s="13" t="s">
        <v>78</v>
      </c>
      <c r="AY171" s="210" t="s">
        <v>123</v>
      </c>
    </row>
    <row r="172" spans="1:65" s="14" customFormat="1" ht="11.25">
      <c r="B172" s="211"/>
      <c r="C172" s="212"/>
      <c r="D172" s="202" t="s">
        <v>140</v>
      </c>
      <c r="E172" s="213" t="s">
        <v>1</v>
      </c>
      <c r="F172" s="214" t="s">
        <v>230</v>
      </c>
      <c r="G172" s="212"/>
      <c r="H172" s="215">
        <v>73.5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140</v>
      </c>
      <c r="AU172" s="221" t="s">
        <v>88</v>
      </c>
      <c r="AV172" s="14" t="s">
        <v>88</v>
      </c>
      <c r="AW172" s="14" t="s">
        <v>34</v>
      </c>
      <c r="AX172" s="14" t="s">
        <v>86</v>
      </c>
      <c r="AY172" s="221" t="s">
        <v>123</v>
      </c>
    </row>
    <row r="173" spans="1:65" s="2" customFormat="1" ht="33" customHeight="1">
      <c r="A173" s="35"/>
      <c r="B173" s="36"/>
      <c r="C173" s="187" t="s">
        <v>231</v>
      </c>
      <c r="D173" s="187" t="s">
        <v>125</v>
      </c>
      <c r="E173" s="188" t="s">
        <v>232</v>
      </c>
      <c r="F173" s="189" t="s">
        <v>233</v>
      </c>
      <c r="G173" s="190" t="s">
        <v>138</v>
      </c>
      <c r="H173" s="191">
        <v>634</v>
      </c>
      <c r="I173" s="192"/>
      <c r="J173" s="193">
        <f>ROUND(I173*H173,2)</f>
        <v>0</v>
      </c>
      <c r="K173" s="189" t="s">
        <v>129</v>
      </c>
      <c r="L173" s="40"/>
      <c r="M173" s="194" t="s">
        <v>1</v>
      </c>
      <c r="N173" s="195" t="s">
        <v>43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0.55000000000000004</v>
      </c>
      <c r="T173" s="197">
        <f>S173*H173</f>
        <v>348.70000000000005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130</v>
      </c>
      <c r="AT173" s="198" t="s">
        <v>125</v>
      </c>
      <c r="AU173" s="198" t="s">
        <v>88</v>
      </c>
      <c r="AY173" s="18" t="s">
        <v>123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86</v>
      </c>
      <c r="BK173" s="199">
        <f>ROUND(I173*H173,2)</f>
        <v>0</v>
      </c>
      <c r="BL173" s="18" t="s">
        <v>130</v>
      </c>
      <c r="BM173" s="198" t="s">
        <v>234</v>
      </c>
    </row>
    <row r="174" spans="1:65" s="2" customFormat="1" ht="24.2" customHeight="1">
      <c r="A174" s="35"/>
      <c r="B174" s="36"/>
      <c r="C174" s="187" t="s">
        <v>235</v>
      </c>
      <c r="D174" s="187" t="s">
        <v>125</v>
      </c>
      <c r="E174" s="188" t="s">
        <v>236</v>
      </c>
      <c r="F174" s="189" t="s">
        <v>237</v>
      </c>
      <c r="G174" s="190" t="s">
        <v>138</v>
      </c>
      <c r="H174" s="191">
        <v>51.704999999999998</v>
      </c>
      <c r="I174" s="192"/>
      <c r="J174" s="193">
        <f>ROUND(I174*H174,2)</f>
        <v>0</v>
      </c>
      <c r="K174" s="189" t="s">
        <v>129</v>
      </c>
      <c r="L174" s="40"/>
      <c r="M174" s="194" t="s">
        <v>1</v>
      </c>
      <c r="N174" s="195" t="s">
        <v>43</v>
      </c>
      <c r="O174" s="72"/>
      <c r="P174" s="196">
        <f>O174*H174</f>
        <v>0</v>
      </c>
      <c r="Q174" s="196">
        <v>0</v>
      </c>
      <c r="R174" s="196">
        <f>Q174*H174</f>
        <v>0</v>
      </c>
      <c r="S174" s="196">
        <v>2.2000000000000002</v>
      </c>
      <c r="T174" s="197">
        <f>S174*H174</f>
        <v>113.751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8" t="s">
        <v>130</v>
      </c>
      <c r="AT174" s="198" t="s">
        <v>125</v>
      </c>
      <c r="AU174" s="198" t="s">
        <v>88</v>
      </c>
      <c r="AY174" s="18" t="s">
        <v>123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86</v>
      </c>
      <c r="BK174" s="199">
        <f>ROUND(I174*H174,2)</f>
        <v>0</v>
      </c>
      <c r="BL174" s="18" t="s">
        <v>130</v>
      </c>
      <c r="BM174" s="198" t="s">
        <v>238</v>
      </c>
    </row>
    <row r="175" spans="1:65" s="14" customFormat="1" ht="11.25">
      <c r="B175" s="211"/>
      <c r="C175" s="212"/>
      <c r="D175" s="202" t="s">
        <v>140</v>
      </c>
      <c r="E175" s="213" t="s">
        <v>1</v>
      </c>
      <c r="F175" s="214" t="s">
        <v>239</v>
      </c>
      <c r="G175" s="212"/>
      <c r="H175" s="215">
        <v>15.33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140</v>
      </c>
      <c r="AU175" s="221" t="s">
        <v>88</v>
      </c>
      <c r="AV175" s="14" t="s">
        <v>88</v>
      </c>
      <c r="AW175" s="14" t="s">
        <v>34</v>
      </c>
      <c r="AX175" s="14" t="s">
        <v>78</v>
      </c>
      <c r="AY175" s="221" t="s">
        <v>123</v>
      </c>
    </row>
    <row r="176" spans="1:65" s="14" customFormat="1" ht="11.25">
      <c r="B176" s="211"/>
      <c r="C176" s="212"/>
      <c r="D176" s="202" t="s">
        <v>140</v>
      </c>
      <c r="E176" s="213" t="s">
        <v>1</v>
      </c>
      <c r="F176" s="214" t="s">
        <v>240</v>
      </c>
      <c r="G176" s="212"/>
      <c r="H176" s="215">
        <v>16.05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140</v>
      </c>
      <c r="AU176" s="221" t="s">
        <v>88</v>
      </c>
      <c r="AV176" s="14" t="s">
        <v>88</v>
      </c>
      <c r="AW176" s="14" t="s">
        <v>34</v>
      </c>
      <c r="AX176" s="14" t="s">
        <v>78</v>
      </c>
      <c r="AY176" s="221" t="s">
        <v>123</v>
      </c>
    </row>
    <row r="177" spans="1:65" s="14" customFormat="1" ht="11.25">
      <c r="B177" s="211"/>
      <c r="C177" s="212"/>
      <c r="D177" s="202" t="s">
        <v>140</v>
      </c>
      <c r="E177" s="213" t="s">
        <v>1</v>
      </c>
      <c r="F177" s="214" t="s">
        <v>241</v>
      </c>
      <c r="G177" s="212"/>
      <c r="H177" s="215">
        <v>7.35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140</v>
      </c>
      <c r="AU177" s="221" t="s">
        <v>88</v>
      </c>
      <c r="AV177" s="14" t="s">
        <v>88</v>
      </c>
      <c r="AW177" s="14" t="s">
        <v>34</v>
      </c>
      <c r="AX177" s="14" t="s">
        <v>78</v>
      </c>
      <c r="AY177" s="221" t="s">
        <v>123</v>
      </c>
    </row>
    <row r="178" spans="1:65" s="14" customFormat="1" ht="11.25">
      <c r="B178" s="211"/>
      <c r="C178" s="212"/>
      <c r="D178" s="202" t="s">
        <v>140</v>
      </c>
      <c r="E178" s="213" t="s">
        <v>1</v>
      </c>
      <c r="F178" s="214" t="s">
        <v>242</v>
      </c>
      <c r="G178" s="212"/>
      <c r="H178" s="215">
        <v>3.6749999999999998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140</v>
      </c>
      <c r="AU178" s="221" t="s">
        <v>88</v>
      </c>
      <c r="AV178" s="14" t="s">
        <v>88</v>
      </c>
      <c r="AW178" s="14" t="s">
        <v>34</v>
      </c>
      <c r="AX178" s="14" t="s">
        <v>78</v>
      </c>
      <c r="AY178" s="221" t="s">
        <v>123</v>
      </c>
    </row>
    <row r="179" spans="1:65" s="14" customFormat="1" ht="11.25">
      <c r="B179" s="211"/>
      <c r="C179" s="212"/>
      <c r="D179" s="202" t="s">
        <v>140</v>
      </c>
      <c r="E179" s="213" t="s">
        <v>1</v>
      </c>
      <c r="F179" s="214" t="s">
        <v>243</v>
      </c>
      <c r="G179" s="212"/>
      <c r="H179" s="215">
        <v>4.5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140</v>
      </c>
      <c r="AU179" s="221" t="s">
        <v>88</v>
      </c>
      <c r="AV179" s="14" t="s">
        <v>88</v>
      </c>
      <c r="AW179" s="14" t="s">
        <v>34</v>
      </c>
      <c r="AX179" s="14" t="s">
        <v>78</v>
      </c>
      <c r="AY179" s="221" t="s">
        <v>123</v>
      </c>
    </row>
    <row r="180" spans="1:65" s="14" customFormat="1" ht="11.25">
      <c r="B180" s="211"/>
      <c r="C180" s="212"/>
      <c r="D180" s="202" t="s">
        <v>140</v>
      </c>
      <c r="E180" s="213" t="s">
        <v>1</v>
      </c>
      <c r="F180" s="214" t="s">
        <v>244</v>
      </c>
      <c r="G180" s="212"/>
      <c r="H180" s="215">
        <v>1.8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140</v>
      </c>
      <c r="AU180" s="221" t="s">
        <v>88</v>
      </c>
      <c r="AV180" s="14" t="s">
        <v>88</v>
      </c>
      <c r="AW180" s="14" t="s">
        <v>34</v>
      </c>
      <c r="AX180" s="14" t="s">
        <v>78</v>
      </c>
      <c r="AY180" s="221" t="s">
        <v>123</v>
      </c>
    </row>
    <row r="181" spans="1:65" s="14" customFormat="1" ht="11.25">
      <c r="B181" s="211"/>
      <c r="C181" s="212"/>
      <c r="D181" s="202" t="s">
        <v>140</v>
      </c>
      <c r="E181" s="213" t="s">
        <v>1</v>
      </c>
      <c r="F181" s="214" t="s">
        <v>245</v>
      </c>
      <c r="G181" s="212"/>
      <c r="H181" s="215">
        <v>3</v>
      </c>
      <c r="I181" s="216"/>
      <c r="J181" s="212"/>
      <c r="K181" s="212"/>
      <c r="L181" s="217"/>
      <c r="M181" s="218"/>
      <c r="N181" s="219"/>
      <c r="O181" s="219"/>
      <c r="P181" s="219"/>
      <c r="Q181" s="219"/>
      <c r="R181" s="219"/>
      <c r="S181" s="219"/>
      <c r="T181" s="220"/>
      <c r="AT181" s="221" t="s">
        <v>140</v>
      </c>
      <c r="AU181" s="221" t="s">
        <v>88</v>
      </c>
      <c r="AV181" s="14" t="s">
        <v>88</v>
      </c>
      <c r="AW181" s="14" t="s">
        <v>34</v>
      </c>
      <c r="AX181" s="14" t="s">
        <v>78</v>
      </c>
      <c r="AY181" s="221" t="s">
        <v>123</v>
      </c>
    </row>
    <row r="182" spans="1:65" s="16" customFormat="1" ht="11.25">
      <c r="B182" s="233"/>
      <c r="C182" s="234"/>
      <c r="D182" s="202" t="s">
        <v>140</v>
      </c>
      <c r="E182" s="235" t="s">
        <v>1</v>
      </c>
      <c r="F182" s="236" t="s">
        <v>152</v>
      </c>
      <c r="G182" s="234"/>
      <c r="H182" s="237">
        <v>51.704999999999998</v>
      </c>
      <c r="I182" s="238"/>
      <c r="J182" s="234"/>
      <c r="K182" s="234"/>
      <c r="L182" s="239"/>
      <c r="M182" s="240"/>
      <c r="N182" s="241"/>
      <c r="O182" s="241"/>
      <c r="P182" s="241"/>
      <c r="Q182" s="241"/>
      <c r="R182" s="241"/>
      <c r="S182" s="241"/>
      <c r="T182" s="242"/>
      <c r="AT182" s="243" t="s">
        <v>140</v>
      </c>
      <c r="AU182" s="243" t="s">
        <v>88</v>
      </c>
      <c r="AV182" s="16" t="s">
        <v>130</v>
      </c>
      <c r="AW182" s="16" t="s">
        <v>34</v>
      </c>
      <c r="AX182" s="16" t="s">
        <v>86</v>
      </c>
      <c r="AY182" s="243" t="s">
        <v>123</v>
      </c>
    </row>
    <row r="183" spans="1:65" s="2" customFormat="1" ht="24.2" customHeight="1">
      <c r="A183" s="35"/>
      <c r="B183" s="36"/>
      <c r="C183" s="187" t="s">
        <v>7</v>
      </c>
      <c r="D183" s="187" t="s">
        <v>125</v>
      </c>
      <c r="E183" s="188" t="s">
        <v>246</v>
      </c>
      <c r="F183" s="189" t="s">
        <v>247</v>
      </c>
      <c r="G183" s="190" t="s">
        <v>209</v>
      </c>
      <c r="H183" s="191">
        <v>1</v>
      </c>
      <c r="I183" s="192"/>
      <c r="J183" s="193">
        <f>ROUND(I183*H183,2)</f>
        <v>0</v>
      </c>
      <c r="K183" s="189" t="s">
        <v>1</v>
      </c>
      <c r="L183" s="40"/>
      <c r="M183" s="194" t="s">
        <v>1</v>
      </c>
      <c r="N183" s="195" t="s">
        <v>43</v>
      </c>
      <c r="O183" s="72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8" t="s">
        <v>130</v>
      </c>
      <c r="AT183" s="198" t="s">
        <v>125</v>
      </c>
      <c r="AU183" s="198" t="s">
        <v>88</v>
      </c>
      <c r="AY183" s="18" t="s">
        <v>123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8" t="s">
        <v>86</v>
      </c>
      <c r="BK183" s="199">
        <f>ROUND(I183*H183,2)</f>
        <v>0</v>
      </c>
      <c r="BL183" s="18" t="s">
        <v>130</v>
      </c>
      <c r="BM183" s="198" t="s">
        <v>248</v>
      </c>
    </row>
    <row r="184" spans="1:65" s="2" customFormat="1" ht="29.25">
      <c r="A184" s="35"/>
      <c r="B184" s="36"/>
      <c r="C184" s="37"/>
      <c r="D184" s="202" t="s">
        <v>222</v>
      </c>
      <c r="E184" s="37"/>
      <c r="F184" s="254" t="s">
        <v>249</v>
      </c>
      <c r="G184" s="37"/>
      <c r="H184" s="37"/>
      <c r="I184" s="255"/>
      <c r="J184" s="37"/>
      <c r="K184" s="37"/>
      <c r="L184" s="40"/>
      <c r="M184" s="256"/>
      <c r="N184" s="257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222</v>
      </c>
      <c r="AU184" s="18" t="s">
        <v>88</v>
      </c>
    </row>
    <row r="185" spans="1:65" s="12" customFormat="1" ht="22.9" customHeight="1">
      <c r="B185" s="171"/>
      <c r="C185" s="172"/>
      <c r="D185" s="173" t="s">
        <v>77</v>
      </c>
      <c r="E185" s="185" t="s">
        <v>250</v>
      </c>
      <c r="F185" s="185" t="s">
        <v>251</v>
      </c>
      <c r="G185" s="172"/>
      <c r="H185" s="172"/>
      <c r="I185" s="175"/>
      <c r="J185" s="186">
        <f>BK185</f>
        <v>0</v>
      </c>
      <c r="K185" s="172"/>
      <c r="L185" s="177"/>
      <c r="M185" s="178"/>
      <c r="N185" s="179"/>
      <c r="O185" s="179"/>
      <c r="P185" s="180">
        <f>SUM(P186:P210)</f>
        <v>0</v>
      </c>
      <c r="Q185" s="179"/>
      <c r="R185" s="180">
        <f>SUM(R186:R210)</f>
        <v>0</v>
      </c>
      <c r="S185" s="179"/>
      <c r="T185" s="181">
        <f>SUM(T186:T210)</f>
        <v>0</v>
      </c>
      <c r="AR185" s="182" t="s">
        <v>86</v>
      </c>
      <c r="AT185" s="183" t="s">
        <v>77</v>
      </c>
      <c r="AU185" s="183" t="s">
        <v>86</v>
      </c>
      <c r="AY185" s="182" t="s">
        <v>123</v>
      </c>
      <c r="BK185" s="184">
        <f>SUM(BK186:BK210)</f>
        <v>0</v>
      </c>
    </row>
    <row r="186" spans="1:65" s="2" customFormat="1" ht="16.5" customHeight="1">
      <c r="A186" s="35"/>
      <c r="B186" s="36"/>
      <c r="C186" s="187" t="s">
        <v>252</v>
      </c>
      <c r="D186" s="187" t="s">
        <v>125</v>
      </c>
      <c r="E186" s="188" t="s">
        <v>253</v>
      </c>
      <c r="F186" s="189" t="s">
        <v>254</v>
      </c>
      <c r="G186" s="190" t="s">
        <v>168</v>
      </c>
      <c r="H186" s="191">
        <v>492.89699999999999</v>
      </c>
      <c r="I186" s="192"/>
      <c r="J186" s="193">
        <f>ROUND(I186*H186,2)</f>
        <v>0</v>
      </c>
      <c r="K186" s="189" t="s">
        <v>129</v>
      </c>
      <c r="L186" s="40"/>
      <c r="M186" s="194" t="s">
        <v>1</v>
      </c>
      <c r="N186" s="195" t="s">
        <v>43</v>
      </c>
      <c r="O186" s="72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130</v>
      </c>
      <c r="AT186" s="198" t="s">
        <v>125</v>
      </c>
      <c r="AU186" s="198" t="s">
        <v>88</v>
      </c>
      <c r="AY186" s="18" t="s">
        <v>123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86</v>
      </c>
      <c r="BK186" s="199">
        <f>ROUND(I186*H186,2)</f>
        <v>0</v>
      </c>
      <c r="BL186" s="18" t="s">
        <v>130</v>
      </c>
      <c r="BM186" s="198" t="s">
        <v>255</v>
      </c>
    </row>
    <row r="187" spans="1:65" s="2" customFormat="1" ht="24.2" customHeight="1">
      <c r="A187" s="35"/>
      <c r="B187" s="36"/>
      <c r="C187" s="187" t="s">
        <v>256</v>
      </c>
      <c r="D187" s="187" t="s">
        <v>125</v>
      </c>
      <c r="E187" s="188" t="s">
        <v>257</v>
      </c>
      <c r="F187" s="189" t="s">
        <v>258</v>
      </c>
      <c r="G187" s="190" t="s">
        <v>168</v>
      </c>
      <c r="H187" s="191">
        <v>492.89699999999999</v>
      </c>
      <c r="I187" s="192"/>
      <c r="J187" s="193">
        <f>ROUND(I187*H187,2)</f>
        <v>0</v>
      </c>
      <c r="K187" s="189" t="s">
        <v>129</v>
      </c>
      <c r="L187" s="40"/>
      <c r="M187" s="194" t="s">
        <v>1</v>
      </c>
      <c r="N187" s="195" t="s">
        <v>43</v>
      </c>
      <c r="O187" s="7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8" t="s">
        <v>130</v>
      </c>
      <c r="AT187" s="198" t="s">
        <v>125</v>
      </c>
      <c r="AU187" s="198" t="s">
        <v>88</v>
      </c>
      <c r="AY187" s="18" t="s">
        <v>123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8" t="s">
        <v>86</v>
      </c>
      <c r="BK187" s="199">
        <f>ROUND(I187*H187,2)</f>
        <v>0</v>
      </c>
      <c r="BL187" s="18" t="s">
        <v>130</v>
      </c>
      <c r="BM187" s="198" t="s">
        <v>259</v>
      </c>
    </row>
    <row r="188" spans="1:65" s="2" customFormat="1" ht="24.2" customHeight="1">
      <c r="A188" s="35"/>
      <c r="B188" s="36"/>
      <c r="C188" s="187" t="s">
        <v>260</v>
      </c>
      <c r="D188" s="187" t="s">
        <v>125</v>
      </c>
      <c r="E188" s="188" t="s">
        <v>261</v>
      </c>
      <c r="F188" s="189" t="s">
        <v>262</v>
      </c>
      <c r="G188" s="190" t="s">
        <v>168</v>
      </c>
      <c r="H188" s="191">
        <v>1971.588</v>
      </c>
      <c r="I188" s="192"/>
      <c r="J188" s="193">
        <f>ROUND(I188*H188,2)</f>
        <v>0</v>
      </c>
      <c r="K188" s="189" t="s">
        <v>129</v>
      </c>
      <c r="L188" s="40"/>
      <c r="M188" s="194" t="s">
        <v>1</v>
      </c>
      <c r="N188" s="195" t="s">
        <v>43</v>
      </c>
      <c r="O188" s="72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8" t="s">
        <v>130</v>
      </c>
      <c r="AT188" s="198" t="s">
        <v>125</v>
      </c>
      <c r="AU188" s="198" t="s">
        <v>88</v>
      </c>
      <c r="AY188" s="18" t="s">
        <v>123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8" t="s">
        <v>86</v>
      </c>
      <c r="BK188" s="199">
        <f>ROUND(I188*H188,2)</f>
        <v>0</v>
      </c>
      <c r="BL188" s="18" t="s">
        <v>130</v>
      </c>
      <c r="BM188" s="198" t="s">
        <v>263</v>
      </c>
    </row>
    <row r="189" spans="1:65" s="14" customFormat="1" ht="11.25">
      <c r="B189" s="211"/>
      <c r="C189" s="212"/>
      <c r="D189" s="202" t="s">
        <v>140</v>
      </c>
      <c r="E189" s="212"/>
      <c r="F189" s="214" t="s">
        <v>264</v>
      </c>
      <c r="G189" s="212"/>
      <c r="H189" s="215">
        <v>1971.588</v>
      </c>
      <c r="I189" s="216"/>
      <c r="J189" s="212"/>
      <c r="K189" s="212"/>
      <c r="L189" s="217"/>
      <c r="M189" s="218"/>
      <c r="N189" s="219"/>
      <c r="O189" s="219"/>
      <c r="P189" s="219"/>
      <c r="Q189" s="219"/>
      <c r="R189" s="219"/>
      <c r="S189" s="219"/>
      <c r="T189" s="220"/>
      <c r="AT189" s="221" t="s">
        <v>140</v>
      </c>
      <c r="AU189" s="221" t="s">
        <v>88</v>
      </c>
      <c r="AV189" s="14" t="s">
        <v>88</v>
      </c>
      <c r="AW189" s="14" t="s">
        <v>4</v>
      </c>
      <c r="AX189" s="14" t="s">
        <v>86</v>
      </c>
      <c r="AY189" s="221" t="s">
        <v>123</v>
      </c>
    </row>
    <row r="190" spans="1:65" s="2" customFormat="1" ht="16.5" customHeight="1">
      <c r="A190" s="35"/>
      <c r="B190" s="36"/>
      <c r="C190" s="187" t="s">
        <v>265</v>
      </c>
      <c r="D190" s="187" t="s">
        <v>125</v>
      </c>
      <c r="E190" s="188" t="s">
        <v>266</v>
      </c>
      <c r="F190" s="189" t="s">
        <v>267</v>
      </c>
      <c r="G190" s="190" t="s">
        <v>168</v>
      </c>
      <c r="H190" s="191">
        <v>492.89699999999999</v>
      </c>
      <c r="I190" s="192"/>
      <c r="J190" s="193">
        <f>ROUND(I190*H190,2)</f>
        <v>0</v>
      </c>
      <c r="K190" s="189" t="s">
        <v>129</v>
      </c>
      <c r="L190" s="40"/>
      <c r="M190" s="194" t="s">
        <v>1</v>
      </c>
      <c r="N190" s="195" t="s">
        <v>43</v>
      </c>
      <c r="O190" s="72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8" t="s">
        <v>130</v>
      </c>
      <c r="AT190" s="198" t="s">
        <v>125</v>
      </c>
      <c r="AU190" s="198" t="s">
        <v>88</v>
      </c>
      <c r="AY190" s="18" t="s">
        <v>123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8" t="s">
        <v>86</v>
      </c>
      <c r="BK190" s="199">
        <f>ROUND(I190*H190,2)</f>
        <v>0</v>
      </c>
      <c r="BL190" s="18" t="s">
        <v>130</v>
      </c>
      <c r="BM190" s="198" t="s">
        <v>268</v>
      </c>
    </row>
    <row r="191" spans="1:65" s="2" customFormat="1" ht="55.5" customHeight="1">
      <c r="A191" s="35"/>
      <c r="B191" s="36"/>
      <c r="C191" s="187" t="s">
        <v>269</v>
      </c>
      <c r="D191" s="187" t="s">
        <v>125</v>
      </c>
      <c r="E191" s="188" t="s">
        <v>270</v>
      </c>
      <c r="F191" s="189" t="s">
        <v>271</v>
      </c>
      <c r="G191" s="190" t="s">
        <v>168</v>
      </c>
      <c r="H191" s="191">
        <v>0.25</v>
      </c>
      <c r="I191" s="192"/>
      <c r="J191" s="193">
        <f>ROUND(I191*H191,2)</f>
        <v>0</v>
      </c>
      <c r="K191" s="189" t="s">
        <v>1</v>
      </c>
      <c r="L191" s="40"/>
      <c r="M191" s="194" t="s">
        <v>1</v>
      </c>
      <c r="N191" s="195" t="s">
        <v>43</v>
      </c>
      <c r="O191" s="7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130</v>
      </c>
      <c r="AT191" s="198" t="s">
        <v>125</v>
      </c>
      <c r="AU191" s="198" t="s">
        <v>88</v>
      </c>
      <c r="AY191" s="18" t="s">
        <v>123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8" t="s">
        <v>86</v>
      </c>
      <c r="BK191" s="199">
        <f>ROUND(I191*H191,2)</f>
        <v>0</v>
      </c>
      <c r="BL191" s="18" t="s">
        <v>130</v>
      </c>
      <c r="BM191" s="198" t="s">
        <v>272</v>
      </c>
    </row>
    <row r="192" spans="1:65" s="2" customFormat="1" ht="29.25">
      <c r="A192" s="35"/>
      <c r="B192" s="36"/>
      <c r="C192" s="37"/>
      <c r="D192" s="202" t="s">
        <v>222</v>
      </c>
      <c r="E192" s="37"/>
      <c r="F192" s="254" t="s">
        <v>273</v>
      </c>
      <c r="G192" s="37"/>
      <c r="H192" s="37"/>
      <c r="I192" s="255"/>
      <c r="J192" s="37"/>
      <c r="K192" s="37"/>
      <c r="L192" s="40"/>
      <c r="M192" s="256"/>
      <c r="N192" s="257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222</v>
      </c>
      <c r="AU192" s="18" t="s">
        <v>88</v>
      </c>
    </row>
    <row r="193" spans="1:65" s="2" customFormat="1" ht="24.2" customHeight="1">
      <c r="A193" s="35"/>
      <c r="B193" s="36"/>
      <c r="C193" s="187" t="s">
        <v>274</v>
      </c>
      <c r="D193" s="187" t="s">
        <v>125</v>
      </c>
      <c r="E193" s="188" t="s">
        <v>275</v>
      </c>
      <c r="F193" s="189" t="s">
        <v>276</v>
      </c>
      <c r="G193" s="190" t="s">
        <v>168</v>
      </c>
      <c r="H193" s="191">
        <v>12</v>
      </c>
      <c r="I193" s="192"/>
      <c r="J193" s="193">
        <f>ROUND(I193*H193,2)</f>
        <v>0</v>
      </c>
      <c r="K193" s="189" t="s">
        <v>129</v>
      </c>
      <c r="L193" s="40"/>
      <c r="M193" s="194" t="s">
        <v>1</v>
      </c>
      <c r="N193" s="195" t="s">
        <v>43</v>
      </c>
      <c r="O193" s="72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8" t="s">
        <v>130</v>
      </c>
      <c r="AT193" s="198" t="s">
        <v>125</v>
      </c>
      <c r="AU193" s="198" t="s">
        <v>88</v>
      </c>
      <c r="AY193" s="18" t="s">
        <v>123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8" t="s">
        <v>86</v>
      </c>
      <c r="BK193" s="199">
        <f>ROUND(I193*H193,2)</f>
        <v>0</v>
      </c>
      <c r="BL193" s="18" t="s">
        <v>130</v>
      </c>
      <c r="BM193" s="198" t="s">
        <v>277</v>
      </c>
    </row>
    <row r="194" spans="1:65" s="2" customFormat="1" ht="33" customHeight="1">
      <c r="A194" s="35"/>
      <c r="B194" s="36"/>
      <c r="C194" s="187" t="s">
        <v>216</v>
      </c>
      <c r="D194" s="187" t="s">
        <v>125</v>
      </c>
      <c r="E194" s="188" t="s">
        <v>278</v>
      </c>
      <c r="F194" s="189" t="s">
        <v>279</v>
      </c>
      <c r="G194" s="190" t="s">
        <v>168</v>
      </c>
      <c r="H194" s="191">
        <v>7.8</v>
      </c>
      <c r="I194" s="192"/>
      <c r="J194" s="193">
        <f>ROUND(I194*H194,2)</f>
        <v>0</v>
      </c>
      <c r="K194" s="189" t="s">
        <v>129</v>
      </c>
      <c r="L194" s="40"/>
      <c r="M194" s="194" t="s">
        <v>1</v>
      </c>
      <c r="N194" s="195" t="s">
        <v>43</v>
      </c>
      <c r="O194" s="72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130</v>
      </c>
      <c r="AT194" s="198" t="s">
        <v>125</v>
      </c>
      <c r="AU194" s="198" t="s">
        <v>88</v>
      </c>
      <c r="AY194" s="18" t="s">
        <v>123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8" t="s">
        <v>86</v>
      </c>
      <c r="BK194" s="199">
        <f>ROUND(I194*H194,2)</f>
        <v>0</v>
      </c>
      <c r="BL194" s="18" t="s">
        <v>130</v>
      </c>
      <c r="BM194" s="198" t="s">
        <v>280</v>
      </c>
    </row>
    <row r="195" spans="1:65" s="2" customFormat="1" ht="33" customHeight="1">
      <c r="A195" s="35"/>
      <c r="B195" s="36"/>
      <c r="C195" s="187" t="s">
        <v>281</v>
      </c>
      <c r="D195" s="187" t="s">
        <v>125</v>
      </c>
      <c r="E195" s="188" t="s">
        <v>282</v>
      </c>
      <c r="F195" s="189" t="s">
        <v>283</v>
      </c>
      <c r="G195" s="190" t="s">
        <v>168</v>
      </c>
      <c r="H195" s="191">
        <v>0.5</v>
      </c>
      <c r="I195" s="192"/>
      <c r="J195" s="193">
        <f>ROUND(I195*H195,2)</f>
        <v>0</v>
      </c>
      <c r="K195" s="189" t="s">
        <v>129</v>
      </c>
      <c r="L195" s="40"/>
      <c r="M195" s="194" t="s">
        <v>1</v>
      </c>
      <c r="N195" s="195" t="s">
        <v>43</v>
      </c>
      <c r="O195" s="72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198" t="s">
        <v>130</v>
      </c>
      <c r="AT195" s="198" t="s">
        <v>125</v>
      </c>
      <c r="AU195" s="198" t="s">
        <v>88</v>
      </c>
      <c r="AY195" s="18" t="s">
        <v>123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8" t="s">
        <v>86</v>
      </c>
      <c r="BK195" s="199">
        <f>ROUND(I195*H195,2)</f>
        <v>0</v>
      </c>
      <c r="BL195" s="18" t="s">
        <v>130</v>
      </c>
      <c r="BM195" s="198" t="s">
        <v>284</v>
      </c>
    </row>
    <row r="196" spans="1:65" s="2" customFormat="1" ht="37.9" customHeight="1">
      <c r="A196" s="35"/>
      <c r="B196" s="36"/>
      <c r="C196" s="187" t="s">
        <v>285</v>
      </c>
      <c r="D196" s="187" t="s">
        <v>125</v>
      </c>
      <c r="E196" s="188" t="s">
        <v>286</v>
      </c>
      <c r="F196" s="189" t="s">
        <v>287</v>
      </c>
      <c r="G196" s="190" t="s">
        <v>168</v>
      </c>
      <c r="H196" s="191">
        <v>98.251000000000005</v>
      </c>
      <c r="I196" s="192"/>
      <c r="J196" s="193">
        <f>ROUND(I196*H196,2)</f>
        <v>0</v>
      </c>
      <c r="K196" s="189" t="s">
        <v>129</v>
      </c>
      <c r="L196" s="40"/>
      <c r="M196" s="194" t="s">
        <v>1</v>
      </c>
      <c r="N196" s="195" t="s">
        <v>43</v>
      </c>
      <c r="O196" s="72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8" t="s">
        <v>130</v>
      </c>
      <c r="AT196" s="198" t="s">
        <v>125</v>
      </c>
      <c r="AU196" s="198" t="s">
        <v>88</v>
      </c>
      <c r="AY196" s="18" t="s">
        <v>123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8" t="s">
        <v>86</v>
      </c>
      <c r="BK196" s="199">
        <f>ROUND(I196*H196,2)</f>
        <v>0</v>
      </c>
      <c r="BL196" s="18" t="s">
        <v>130</v>
      </c>
      <c r="BM196" s="198" t="s">
        <v>288</v>
      </c>
    </row>
    <row r="197" spans="1:65" s="14" customFormat="1" ht="11.25">
      <c r="B197" s="211"/>
      <c r="C197" s="212"/>
      <c r="D197" s="202" t="s">
        <v>140</v>
      </c>
      <c r="E197" s="213" t="s">
        <v>1</v>
      </c>
      <c r="F197" s="214" t="s">
        <v>289</v>
      </c>
      <c r="G197" s="212"/>
      <c r="H197" s="215">
        <v>113.751</v>
      </c>
      <c r="I197" s="216"/>
      <c r="J197" s="212"/>
      <c r="K197" s="212"/>
      <c r="L197" s="217"/>
      <c r="M197" s="218"/>
      <c r="N197" s="219"/>
      <c r="O197" s="219"/>
      <c r="P197" s="219"/>
      <c r="Q197" s="219"/>
      <c r="R197" s="219"/>
      <c r="S197" s="219"/>
      <c r="T197" s="220"/>
      <c r="AT197" s="221" t="s">
        <v>140</v>
      </c>
      <c r="AU197" s="221" t="s">
        <v>88</v>
      </c>
      <c r="AV197" s="14" t="s">
        <v>88</v>
      </c>
      <c r="AW197" s="14" t="s">
        <v>34</v>
      </c>
      <c r="AX197" s="14" t="s">
        <v>78</v>
      </c>
      <c r="AY197" s="221" t="s">
        <v>123</v>
      </c>
    </row>
    <row r="198" spans="1:65" s="14" customFormat="1" ht="11.25">
      <c r="B198" s="211"/>
      <c r="C198" s="212"/>
      <c r="D198" s="202" t="s">
        <v>140</v>
      </c>
      <c r="E198" s="213" t="s">
        <v>1</v>
      </c>
      <c r="F198" s="214" t="s">
        <v>290</v>
      </c>
      <c r="G198" s="212"/>
      <c r="H198" s="215">
        <v>-15.5</v>
      </c>
      <c r="I198" s="216"/>
      <c r="J198" s="212"/>
      <c r="K198" s="212"/>
      <c r="L198" s="217"/>
      <c r="M198" s="218"/>
      <c r="N198" s="219"/>
      <c r="O198" s="219"/>
      <c r="P198" s="219"/>
      <c r="Q198" s="219"/>
      <c r="R198" s="219"/>
      <c r="S198" s="219"/>
      <c r="T198" s="220"/>
      <c r="AT198" s="221" t="s">
        <v>140</v>
      </c>
      <c r="AU198" s="221" t="s">
        <v>88</v>
      </c>
      <c r="AV198" s="14" t="s">
        <v>88</v>
      </c>
      <c r="AW198" s="14" t="s">
        <v>34</v>
      </c>
      <c r="AX198" s="14" t="s">
        <v>78</v>
      </c>
      <c r="AY198" s="221" t="s">
        <v>123</v>
      </c>
    </row>
    <row r="199" spans="1:65" s="16" customFormat="1" ht="11.25">
      <c r="B199" s="233"/>
      <c r="C199" s="234"/>
      <c r="D199" s="202" t="s">
        <v>140</v>
      </c>
      <c r="E199" s="235" t="s">
        <v>1</v>
      </c>
      <c r="F199" s="236" t="s">
        <v>152</v>
      </c>
      <c r="G199" s="234"/>
      <c r="H199" s="237">
        <v>98.251000000000005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140</v>
      </c>
      <c r="AU199" s="243" t="s">
        <v>88</v>
      </c>
      <c r="AV199" s="16" t="s">
        <v>130</v>
      </c>
      <c r="AW199" s="16" t="s">
        <v>34</v>
      </c>
      <c r="AX199" s="16" t="s">
        <v>86</v>
      </c>
      <c r="AY199" s="243" t="s">
        <v>123</v>
      </c>
    </row>
    <row r="200" spans="1:65" s="2" customFormat="1" ht="37.9" customHeight="1">
      <c r="A200" s="35"/>
      <c r="B200" s="36"/>
      <c r="C200" s="187" t="s">
        <v>291</v>
      </c>
      <c r="D200" s="187" t="s">
        <v>125</v>
      </c>
      <c r="E200" s="188" t="s">
        <v>292</v>
      </c>
      <c r="F200" s="189" t="s">
        <v>293</v>
      </c>
      <c r="G200" s="190" t="s">
        <v>168</v>
      </c>
      <c r="H200" s="191">
        <v>15.5</v>
      </c>
      <c r="I200" s="192"/>
      <c r="J200" s="193">
        <f>ROUND(I200*H200,2)</f>
        <v>0</v>
      </c>
      <c r="K200" s="189" t="s">
        <v>129</v>
      </c>
      <c r="L200" s="40"/>
      <c r="M200" s="194" t="s">
        <v>1</v>
      </c>
      <c r="N200" s="195" t="s">
        <v>43</v>
      </c>
      <c r="O200" s="72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8" t="s">
        <v>130</v>
      </c>
      <c r="AT200" s="198" t="s">
        <v>125</v>
      </c>
      <c r="AU200" s="198" t="s">
        <v>88</v>
      </c>
      <c r="AY200" s="18" t="s">
        <v>123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8" t="s">
        <v>86</v>
      </c>
      <c r="BK200" s="199">
        <f>ROUND(I200*H200,2)</f>
        <v>0</v>
      </c>
      <c r="BL200" s="18" t="s">
        <v>130</v>
      </c>
      <c r="BM200" s="198" t="s">
        <v>294</v>
      </c>
    </row>
    <row r="201" spans="1:65" s="2" customFormat="1" ht="33" customHeight="1">
      <c r="A201" s="35"/>
      <c r="B201" s="36"/>
      <c r="C201" s="187" t="s">
        <v>295</v>
      </c>
      <c r="D201" s="187" t="s">
        <v>125</v>
      </c>
      <c r="E201" s="188" t="s">
        <v>296</v>
      </c>
      <c r="F201" s="189" t="s">
        <v>297</v>
      </c>
      <c r="G201" s="190" t="s">
        <v>168</v>
      </c>
      <c r="H201" s="191">
        <v>175.8</v>
      </c>
      <c r="I201" s="192"/>
      <c r="J201" s="193">
        <f>ROUND(I201*H201,2)</f>
        <v>0</v>
      </c>
      <c r="K201" s="189" t="s">
        <v>129</v>
      </c>
      <c r="L201" s="40"/>
      <c r="M201" s="194" t="s">
        <v>1</v>
      </c>
      <c r="N201" s="195" t="s">
        <v>43</v>
      </c>
      <c r="O201" s="72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198" t="s">
        <v>130</v>
      </c>
      <c r="AT201" s="198" t="s">
        <v>125</v>
      </c>
      <c r="AU201" s="198" t="s">
        <v>88</v>
      </c>
      <c r="AY201" s="18" t="s">
        <v>123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8" t="s">
        <v>86</v>
      </c>
      <c r="BK201" s="199">
        <f>ROUND(I201*H201,2)</f>
        <v>0</v>
      </c>
      <c r="BL201" s="18" t="s">
        <v>130</v>
      </c>
      <c r="BM201" s="198" t="s">
        <v>298</v>
      </c>
    </row>
    <row r="202" spans="1:65" s="2" customFormat="1" ht="44.25" customHeight="1">
      <c r="A202" s="35"/>
      <c r="B202" s="36"/>
      <c r="C202" s="187" t="s">
        <v>299</v>
      </c>
      <c r="D202" s="187" t="s">
        <v>125</v>
      </c>
      <c r="E202" s="188" t="s">
        <v>300</v>
      </c>
      <c r="F202" s="189" t="s">
        <v>301</v>
      </c>
      <c r="G202" s="190" t="s">
        <v>168</v>
      </c>
      <c r="H202" s="191">
        <v>182.79599999999999</v>
      </c>
      <c r="I202" s="192"/>
      <c r="J202" s="193">
        <f>ROUND(I202*H202,2)</f>
        <v>0</v>
      </c>
      <c r="K202" s="189" t="s">
        <v>129</v>
      </c>
      <c r="L202" s="40"/>
      <c r="M202" s="194" t="s">
        <v>1</v>
      </c>
      <c r="N202" s="195" t="s">
        <v>43</v>
      </c>
      <c r="O202" s="72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8" t="s">
        <v>130</v>
      </c>
      <c r="AT202" s="198" t="s">
        <v>125</v>
      </c>
      <c r="AU202" s="198" t="s">
        <v>88</v>
      </c>
      <c r="AY202" s="18" t="s">
        <v>123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8" t="s">
        <v>86</v>
      </c>
      <c r="BK202" s="199">
        <f>ROUND(I202*H202,2)</f>
        <v>0</v>
      </c>
      <c r="BL202" s="18" t="s">
        <v>130</v>
      </c>
      <c r="BM202" s="198" t="s">
        <v>302</v>
      </c>
    </row>
    <row r="203" spans="1:65" s="14" customFormat="1" ht="11.25">
      <c r="B203" s="211"/>
      <c r="C203" s="212"/>
      <c r="D203" s="202" t="s">
        <v>140</v>
      </c>
      <c r="E203" s="213" t="s">
        <v>1</v>
      </c>
      <c r="F203" s="214" t="s">
        <v>303</v>
      </c>
      <c r="G203" s="212"/>
      <c r="H203" s="215">
        <v>492.89699999999999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140</v>
      </c>
      <c r="AU203" s="221" t="s">
        <v>88</v>
      </c>
      <c r="AV203" s="14" t="s">
        <v>88</v>
      </c>
      <c r="AW203" s="14" t="s">
        <v>34</v>
      </c>
      <c r="AX203" s="14" t="s">
        <v>78</v>
      </c>
      <c r="AY203" s="221" t="s">
        <v>123</v>
      </c>
    </row>
    <row r="204" spans="1:65" s="14" customFormat="1" ht="11.25">
      <c r="B204" s="211"/>
      <c r="C204" s="212"/>
      <c r="D204" s="202" t="s">
        <v>140</v>
      </c>
      <c r="E204" s="213" t="s">
        <v>1</v>
      </c>
      <c r="F204" s="214" t="s">
        <v>304</v>
      </c>
      <c r="G204" s="212"/>
      <c r="H204" s="215">
        <v>-0.25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140</v>
      </c>
      <c r="AU204" s="221" t="s">
        <v>88</v>
      </c>
      <c r="AV204" s="14" t="s">
        <v>88</v>
      </c>
      <c r="AW204" s="14" t="s">
        <v>34</v>
      </c>
      <c r="AX204" s="14" t="s">
        <v>78</v>
      </c>
      <c r="AY204" s="221" t="s">
        <v>123</v>
      </c>
    </row>
    <row r="205" spans="1:65" s="14" customFormat="1" ht="11.25">
      <c r="B205" s="211"/>
      <c r="C205" s="212"/>
      <c r="D205" s="202" t="s">
        <v>140</v>
      </c>
      <c r="E205" s="213" t="s">
        <v>1</v>
      </c>
      <c r="F205" s="214" t="s">
        <v>305</v>
      </c>
      <c r="G205" s="212"/>
      <c r="H205" s="215">
        <v>-12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140</v>
      </c>
      <c r="AU205" s="221" t="s">
        <v>88</v>
      </c>
      <c r="AV205" s="14" t="s">
        <v>88</v>
      </c>
      <c r="AW205" s="14" t="s">
        <v>34</v>
      </c>
      <c r="AX205" s="14" t="s">
        <v>78</v>
      </c>
      <c r="AY205" s="221" t="s">
        <v>123</v>
      </c>
    </row>
    <row r="206" spans="1:65" s="14" customFormat="1" ht="11.25">
      <c r="B206" s="211"/>
      <c r="C206" s="212"/>
      <c r="D206" s="202" t="s">
        <v>140</v>
      </c>
      <c r="E206" s="213" t="s">
        <v>1</v>
      </c>
      <c r="F206" s="214" t="s">
        <v>306</v>
      </c>
      <c r="G206" s="212"/>
      <c r="H206" s="215">
        <v>-0.5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140</v>
      </c>
      <c r="AU206" s="221" t="s">
        <v>88</v>
      </c>
      <c r="AV206" s="14" t="s">
        <v>88</v>
      </c>
      <c r="AW206" s="14" t="s">
        <v>34</v>
      </c>
      <c r="AX206" s="14" t="s">
        <v>78</v>
      </c>
      <c r="AY206" s="221" t="s">
        <v>123</v>
      </c>
    </row>
    <row r="207" spans="1:65" s="14" customFormat="1" ht="11.25">
      <c r="B207" s="211"/>
      <c r="C207" s="212"/>
      <c r="D207" s="202" t="s">
        <v>140</v>
      </c>
      <c r="E207" s="213" t="s">
        <v>1</v>
      </c>
      <c r="F207" s="214" t="s">
        <v>307</v>
      </c>
      <c r="G207" s="212"/>
      <c r="H207" s="215">
        <v>-113.751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140</v>
      </c>
      <c r="AU207" s="221" t="s">
        <v>88</v>
      </c>
      <c r="AV207" s="14" t="s">
        <v>88</v>
      </c>
      <c r="AW207" s="14" t="s">
        <v>34</v>
      </c>
      <c r="AX207" s="14" t="s">
        <v>78</v>
      </c>
      <c r="AY207" s="221" t="s">
        <v>123</v>
      </c>
    </row>
    <row r="208" spans="1:65" s="14" customFormat="1" ht="11.25">
      <c r="B208" s="211"/>
      <c r="C208" s="212"/>
      <c r="D208" s="202" t="s">
        <v>140</v>
      </c>
      <c r="E208" s="213" t="s">
        <v>1</v>
      </c>
      <c r="F208" s="214" t="s">
        <v>308</v>
      </c>
      <c r="G208" s="212"/>
      <c r="H208" s="215">
        <v>-7.8</v>
      </c>
      <c r="I208" s="216"/>
      <c r="J208" s="212"/>
      <c r="K208" s="212"/>
      <c r="L208" s="217"/>
      <c r="M208" s="218"/>
      <c r="N208" s="219"/>
      <c r="O208" s="219"/>
      <c r="P208" s="219"/>
      <c r="Q208" s="219"/>
      <c r="R208" s="219"/>
      <c r="S208" s="219"/>
      <c r="T208" s="220"/>
      <c r="AT208" s="221" t="s">
        <v>140</v>
      </c>
      <c r="AU208" s="221" t="s">
        <v>88</v>
      </c>
      <c r="AV208" s="14" t="s">
        <v>88</v>
      </c>
      <c r="AW208" s="14" t="s">
        <v>34</v>
      </c>
      <c r="AX208" s="14" t="s">
        <v>78</v>
      </c>
      <c r="AY208" s="221" t="s">
        <v>123</v>
      </c>
    </row>
    <row r="209" spans="1:65" s="14" customFormat="1" ht="11.25">
      <c r="B209" s="211"/>
      <c r="C209" s="212"/>
      <c r="D209" s="202" t="s">
        <v>140</v>
      </c>
      <c r="E209" s="213" t="s">
        <v>1</v>
      </c>
      <c r="F209" s="214" t="s">
        <v>309</v>
      </c>
      <c r="G209" s="212"/>
      <c r="H209" s="215">
        <v>-175.8</v>
      </c>
      <c r="I209" s="216"/>
      <c r="J209" s="212"/>
      <c r="K209" s="212"/>
      <c r="L209" s="217"/>
      <c r="M209" s="218"/>
      <c r="N209" s="219"/>
      <c r="O209" s="219"/>
      <c r="P209" s="219"/>
      <c r="Q209" s="219"/>
      <c r="R209" s="219"/>
      <c r="S209" s="219"/>
      <c r="T209" s="220"/>
      <c r="AT209" s="221" t="s">
        <v>140</v>
      </c>
      <c r="AU209" s="221" t="s">
        <v>88</v>
      </c>
      <c r="AV209" s="14" t="s">
        <v>88</v>
      </c>
      <c r="AW209" s="14" t="s">
        <v>34</v>
      </c>
      <c r="AX209" s="14" t="s">
        <v>78</v>
      </c>
      <c r="AY209" s="221" t="s">
        <v>123</v>
      </c>
    </row>
    <row r="210" spans="1:65" s="16" customFormat="1" ht="11.25">
      <c r="B210" s="233"/>
      <c r="C210" s="234"/>
      <c r="D210" s="202" t="s">
        <v>140</v>
      </c>
      <c r="E210" s="235" t="s">
        <v>1</v>
      </c>
      <c r="F210" s="236" t="s">
        <v>152</v>
      </c>
      <c r="G210" s="234"/>
      <c r="H210" s="237">
        <v>182.79599999999999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AT210" s="243" t="s">
        <v>140</v>
      </c>
      <c r="AU210" s="243" t="s">
        <v>88</v>
      </c>
      <c r="AV210" s="16" t="s">
        <v>130</v>
      </c>
      <c r="AW210" s="16" t="s">
        <v>34</v>
      </c>
      <c r="AX210" s="16" t="s">
        <v>86</v>
      </c>
      <c r="AY210" s="243" t="s">
        <v>123</v>
      </c>
    </row>
    <row r="211" spans="1:65" s="12" customFormat="1" ht="25.9" customHeight="1">
      <c r="B211" s="171"/>
      <c r="C211" s="172"/>
      <c r="D211" s="173" t="s">
        <v>77</v>
      </c>
      <c r="E211" s="174" t="s">
        <v>310</v>
      </c>
      <c r="F211" s="174" t="s">
        <v>311</v>
      </c>
      <c r="G211" s="172"/>
      <c r="H211" s="172"/>
      <c r="I211" s="175"/>
      <c r="J211" s="176">
        <f>BK211</f>
        <v>0</v>
      </c>
      <c r="K211" s="172"/>
      <c r="L211" s="177"/>
      <c r="M211" s="178"/>
      <c r="N211" s="179"/>
      <c r="O211" s="179"/>
      <c r="P211" s="180">
        <f>SUM(P212:P214)</f>
        <v>0</v>
      </c>
      <c r="Q211" s="179"/>
      <c r="R211" s="180">
        <f>SUM(R212:R214)</f>
        <v>0</v>
      </c>
      <c r="S211" s="179"/>
      <c r="T211" s="181">
        <f>SUM(T212:T214)</f>
        <v>12</v>
      </c>
      <c r="AR211" s="182" t="s">
        <v>130</v>
      </c>
      <c r="AT211" s="183" t="s">
        <v>77</v>
      </c>
      <c r="AU211" s="183" t="s">
        <v>78</v>
      </c>
      <c r="AY211" s="182" t="s">
        <v>123</v>
      </c>
      <c r="BK211" s="184">
        <f>SUM(BK212:BK214)</f>
        <v>0</v>
      </c>
    </row>
    <row r="212" spans="1:65" s="2" customFormat="1" ht="33" customHeight="1">
      <c r="A212" s="35"/>
      <c r="B212" s="36"/>
      <c r="C212" s="187" t="s">
        <v>312</v>
      </c>
      <c r="D212" s="187" t="s">
        <v>125</v>
      </c>
      <c r="E212" s="188" t="s">
        <v>313</v>
      </c>
      <c r="F212" s="189" t="s">
        <v>314</v>
      </c>
      <c r="G212" s="190" t="s">
        <v>315</v>
      </c>
      <c r="H212" s="191">
        <v>16</v>
      </c>
      <c r="I212" s="192"/>
      <c r="J212" s="193">
        <f>ROUND(I212*H212,2)</f>
        <v>0</v>
      </c>
      <c r="K212" s="189" t="s">
        <v>129</v>
      </c>
      <c r="L212" s="40"/>
      <c r="M212" s="194" t="s">
        <v>1</v>
      </c>
      <c r="N212" s="195" t="s">
        <v>43</v>
      </c>
      <c r="O212" s="72"/>
      <c r="P212" s="196">
        <f>O212*H212</f>
        <v>0</v>
      </c>
      <c r="Q212" s="196">
        <v>0</v>
      </c>
      <c r="R212" s="196">
        <f>Q212*H212</f>
        <v>0</v>
      </c>
      <c r="S212" s="196">
        <v>0.75</v>
      </c>
      <c r="T212" s="197">
        <f>S212*H212</f>
        <v>12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8" t="s">
        <v>316</v>
      </c>
      <c r="AT212" s="198" t="s">
        <v>125</v>
      </c>
      <c r="AU212" s="198" t="s">
        <v>86</v>
      </c>
      <c r="AY212" s="18" t="s">
        <v>123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8" t="s">
        <v>86</v>
      </c>
      <c r="BK212" s="199">
        <f>ROUND(I212*H212,2)</f>
        <v>0</v>
      </c>
      <c r="BL212" s="18" t="s">
        <v>316</v>
      </c>
      <c r="BM212" s="198" t="s">
        <v>317</v>
      </c>
    </row>
    <row r="213" spans="1:65" s="13" customFormat="1" ht="11.25">
      <c r="B213" s="200"/>
      <c r="C213" s="201"/>
      <c r="D213" s="202" t="s">
        <v>140</v>
      </c>
      <c r="E213" s="203" t="s">
        <v>1</v>
      </c>
      <c r="F213" s="204" t="s">
        <v>318</v>
      </c>
      <c r="G213" s="201"/>
      <c r="H213" s="203" t="s">
        <v>1</v>
      </c>
      <c r="I213" s="205"/>
      <c r="J213" s="201"/>
      <c r="K213" s="201"/>
      <c r="L213" s="206"/>
      <c r="M213" s="207"/>
      <c r="N213" s="208"/>
      <c r="O213" s="208"/>
      <c r="P213" s="208"/>
      <c r="Q213" s="208"/>
      <c r="R213" s="208"/>
      <c r="S213" s="208"/>
      <c r="T213" s="209"/>
      <c r="AT213" s="210" t="s">
        <v>140</v>
      </c>
      <c r="AU213" s="210" t="s">
        <v>86</v>
      </c>
      <c r="AV213" s="13" t="s">
        <v>86</v>
      </c>
      <c r="AW213" s="13" t="s">
        <v>34</v>
      </c>
      <c r="AX213" s="13" t="s">
        <v>78</v>
      </c>
      <c r="AY213" s="210" t="s">
        <v>123</v>
      </c>
    </row>
    <row r="214" spans="1:65" s="14" customFormat="1" ht="11.25">
      <c r="B214" s="211"/>
      <c r="C214" s="212"/>
      <c r="D214" s="202" t="s">
        <v>140</v>
      </c>
      <c r="E214" s="213" t="s">
        <v>1</v>
      </c>
      <c r="F214" s="214" t="s">
        <v>319</v>
      </c>
      <c r="G214" s="212"/>
      <c r="H214" s="215">
        <v>16</v>
      </c>
      <c r="I214" s="216"/>
      <c r="J214" s="212"/>
      <c r="K214" s="212"/>
      <c r="L214" s="217"/>
      <c r="M214" s="258"/>
      <c r="N214" s="259"/>
      <c r="O214" s="259"/>
      <c r="P214" s="259"/>
      <c r="Q214" s="259"/>
      <c r="R214" s="259"/>
      <c r="S214" s="259"/>
      <c r="T214" s="260"/>
      <c r="AT214" s="221" t="s">
        <v>140</v>
      </c>
      <c r="AU214" s="221" t="s">
        <v>86</v>
      </c>
      <c r="AV214" s="14" t="s">
        <v>88</v>
      </c>
      <c r="AW214" s="14" t="s">
        <v>34</v>
      </c>
      <c r="AX214" s="14" t="s">
        <v>86</v>
      </c>
      <c r="AY214" s="221" t="s">
        <v>123</v>
      </c>
    </row>
    <row r="215" spans="1:65" s="2" customFormat="1" ht="6.95" customHeight="1">
      <c r="A215" s="35"/>
      <c r="B215" s="55"/>
      <c r="C215" s="56"/>
      <c r="D215" s="56"/>
      <c r="E215" s="56"/>
      <c r="F215" s="56"/>
      <c r="G215" s="56"/>
      <c r="H215" s="56"/>
      <c r="I215" s="56"/>
      <c r="J215" s="56"/>
      <c r="K215" s="56"/>
      <c r="L215" s="40"/>
      <c r="M215" s="35"/>
      <c r="O215" s="35"/>
      <c r="P215" s="35"/>
      <c r="Q215" s="35"/>
      <c r="R215" s="35"/>
      <c r="S215" s="35"/>
      <c r="T215" s="35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</row>
  </sheetData>
  <sheetProtection algorithmName="SHA-512" hashValue="y8lFhe0teCDRrWMIkRf+LCL/6ov3XsNK1B2+x5TZc4GsrMq1IHdvA/pdRjPDDnMTgrXH1lhO2BixG0HSuxAdRA==" saltValue="tSamSfoLAZpNQat/8kIJs41FkGHThhsgYBMoJHmpHzaINBL0xZJvTMPeC5t5sKaHpDTceaP3Y4ZliYD1vht0zQ==" spinCount="100000" sheet="1" objects="1" scenarios="1" formatColumns="0" formatRows="0" autoFilter="0"/>
  <autoFilter ref="C120:K214" xr:uid="{00000000-0009-0000-0000-000001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216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95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7" t="str">
        <f>'Rekapitulace stavby'!K6</f>
        <v>Odstraňování postradatelných objektů SŽ – Demolice (obvod OŘ Praha) - Praha Vršovice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96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320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21</v>
      </c>
      <c r="G12" s="35"/>
      <c r="H12" s="35"/>
      <c r="I12" s="113" t="s">
        <v>22</v>
      </c>
      <c r="J12" s="115" t="str">
        <f>'Rekapitulace stavby'!AN8</f>
        <v>5. 4. 2024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">
        <v>27</v>
      </c>
      <c r="F15" s="35"/>
      <c r="G15" s="35"/>
      <c r="H15" s="35"/>
      <c r="I15" s="113" t="s">
        <v>28</v>
      </c>
      <c r="J15" s="11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">
        <v>36</v>
      </c>
      <c r="F24" s="35"/>
      <c r="G24" s="35"/>
      <c r="H24" s="35"/>
      <c r="I24" s="113" t="s">
        <v>28</v>
      </c>
      <c r="J24" s="11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ROUND((SUM(BE124:BE215)),  2)</f>
        <v>0</v>
      </c>
      <c r="G33" s="35"/>
      <c r="H33" s="35"/>
      <c r="I33" s="125">
        <v>0.21</v>
      </c>
      <c r="J33" s="124">
        <f>ROUND(((SUM(BE124:BE215))*I33),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ROUND((SUM(BF124:BF215)),  2)</f>
        <v>0</v>
      </c>
      <c r="G34" s="35"/>
      <c r="H34" s="35"/>
      <c r="I34" s="125">
        <v>0.12</v>
      </c>
      <c r="J34" s="124">
        <f>ROUND(((SUM(BF124:BF215))*I34),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ROUND((SUM(BG124:BG215)),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ROUND((SUM(BH124:BH215)),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ROUND((SUM(BI124:BI215)),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4" t="str">
        <f>E7</f>
        <v>Odstraňování postradatelných objektů SŽ – Demolice (obvod OŘ Praha) - Praha Vršovice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5" t="str">
        <f>E9</f>
        <v>SO.02 - strážní domek čp. 75 (5000145105)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>Praha Vršovice</v>
      </c>
      <c r="G89" s="37"/>
      <c r="H89" s="37"/>
      <c r="I89" s="30" t="s">
        <v>22</v>
      </c>
      <c r="J89" s="67" t="str">
        <f>IF(J12="","",J12)</f>
        <v>5. 4. 2024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99</v>
      </c>
      <c r="D94" s="145"/>
      <c r="E94" s="145"/>
      <c r="F94" s="145"/>
      <c r="G94" s="145"/>
      <c r="H94" s="145"/>
      <c r="I94" s="145"/>
      <c r="J94" s="146" t="s">
        <v>100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101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102</v>
      </c>
    </row>
    <row r="97" spans="1:31" s="9" customFormat="1" ht="24.95" customHeight="1">
      <c r="B97" s="148"/>
      <c r="C97" s="149"/>
      <c r="D97" s="150" t="s">
        <v>103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104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321</v>
      </c>
      <c r="E99" s="157"/>
      <c r="F99" s="157"/>
      <c r="G99" s="157"/>
      <c r="H99" s="157"/>
      <c r="I99" s="157"/>
      <c r="J99" s="158">
        <f>J162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105</v>
      </c>
      <c r="E100" s="157"/>
      <c r="F100" s="157"/>
      <c r="G100" s="157"/>
      <c r="H100" s="157"/>
      <c r="I100" s="157"/>
      <c r="J100" s="158">
        <f>J165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106</v>
      </c>
      <c r="E101" s="157"/>
      <c r="F101" s="157"/>
      <c r="G101" s="157"/>
      <c r="H101" s="157"/>
      <c r="I101" s="157"/>
      <c r="J101" s="158">
        <f>J183</f>
        <v>0</v>
      </c>
      <c r="K101" s="155"/>
      <c r="L101" s="159"/>
    </row>
    <row r="102" spans="1:31" s="9" customFormat="1" ht="24.95" customHeight="1">
      <c r="B102" s="148"/>
      <c r="C102" s="149"/>
      <c r="D102" s="150" t="s">
        <v>322</v>
      </c>
      <c r="E102" s="151"/>
      <c r="F102" s="151"/>
      <c r="G102" s="151"/>
      <c r="H102" s="151"/>
      <c r="I102" s="151"/>
      <c r="J102" s="152">
        <f>J209</f>
        <v>0</v>
      </c>
      <c r="K102" s="149"/>
      <c r="L102" s="153"/>
    </row>
    <row r="103" spans="1:31" s="10" customFormat="1" ht="19.899999999999999" customHeight="1">
      <c r="B103" s="154"/>
      <c r="C103" s="155"/>
      <c r="D103" s="156" t="s">
        <v>323</v>
      </c>
      <c r="E103" s="157"/>
      <c r="F103" s="157"/>
      <c r="G103" s="157"/>
      <c r="H103" s="157"/>
      <c r="I103" s="157"/>
      <c r="J103" s="158">
        <f>J210</f>
        <v>0</v>
      </c>
      <c r="K103" s="155"/>
      <c r="L103" s="159"/>
    </row>
    <row r="104" spans="1:31" s="9" customFormat="1" ht="24.95" customHeight="1">
      <c r="B104" s="148"/>
      <c r="C104" s="149"/>
      <c r="D104" s="150" t="s">
        <v>107</v>
      </c>
      <c r="E104" s="151"/>
      <c r="F104" s="151"/>
      <c r="G104" s="151"/>
      <c r="H104" s="151"/>
      <c r="I104" s="151"/>
      <c r="J104" s="152">
        <f>J212</f>
        <v>0</v>
      </c>
      <c r="K104" s="149"/>
      <c r="L104" s="153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108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26.25" customHeight="1">
      <c r="A114" s="35"/>
      <c r="B114" s="36"/>
      <c r="C114" s="37"/>
      <c r="D114" s="37"/>
      <c r="E114" s="314" t="str">
        <f>E7</f>
        <v>Odstraňování postradatelných objektů SŽ – Demolice (obvod OŘ Praha) - Praha Vršovice</v>
      </c>
      <c r="F114" s="315"/>
      <c r="G114" s="315"/>
      <c r="H114" s="315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96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85" t="str">
        <f>E9</f>
        <v>SO.02 - strážní domek čp. 75 (5000145105)</v>
      </c>
      <c r="F116" s="316"/>
      <c r="G116" s="316"/>
      <c r="H116" s="316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>Praha Vršovice</v>
      </c>
      <c r="G118" s="37"/>
      <c r="H118" s="37"/>
      <c r="I118" s="30" t="s">
        <v>22</v>
      </c>
      <c r="J118" s="67" t="str">
        <f>IF(J12="","",J12)</f>
        <v>5. 4. 2024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>Správa železnic, státní organizace</v>
      </c>
      <c r="G120" s="37"/>
      <c r="H120" s="37"/>
      <c r="I120" s="30" t="s">
        <v>32</v>
      </c>
      <c r="J120" s="33" t="str">
        <f>E21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30</v>
      </c>
      <c r="D121" s="37"/>
      <c r="E121" s="37"/>
      <c r="F121" s="28" t="str">
        <f>IF(E18="","",E18)</f>
        <v>Vyplň údaj</v>
      </c>
      <c r="G121" s="37"/>
      <c r="H121" s="37"/>
      <c r="I121" s="30" t="s">
        <v>35</v>
      </c>
      <c r="J121" s="33" t="str">
        <f>E24</f>
        <v>L. Malý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0"/>
      <c r="B123" s="161"/>
      <c r="C123" s="162" t="s">
        <v>109</v>
      </c>
      <c r="D123" s="163" t="s">
        <v>63</v>
      </c>
      <c r="E123" s="163" t="s">
        <v>59</v>
      </c>
      <c r="F123" s="163" t="s">
        <v>60</v>
      </c>
      <c r="G123" s="163" t="s">
        <v>110</v>
      </c>
      <c r="H123" s="163" t="s">
        <v>111</v>
      </c>
      <c r="I123" s="163" t="s">
        <v>112</v>
      </c>
      <c r="J123" s="163" t="s">
        <v>100</v>
      </c>
      <c r="K123" s="164" t="s">
        <v>113</v>
      </c>
      <c r="L123" s="165"/>
      <c r="M123" s="76" t="s">
        <v>1</v>
      </c>
      <c r="N123" s="77" t="s">
        <v>42</v>
      </c>
      <c r="O123" s="77" t="s">
        <v>114</v>
      </c>
      <c r="P123" s="77" t="s">
        <v>115</v>
      </c>
      <c r="Q123" s="77" t="s">
        <v>116</v>
      </c>
      <c r="R123" s="77" t="s">
        <v>117</v>
      </c>
      <c r="S123" s="77" t="s">
        <v>118</v>
      </c>
      <c r="T123" s="78" t="s">
        <v>119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5"/>
      <c r="B124" s="36"/>
      <c r="C124" s="83" t="s">
        <v>120</v>
      </c>
      <c r="D124" s="37"/>
      <c r="E124" s="37"/>
      <c r="F124" s="37"/>
      <c r="G124" s="37"/>
      <c r="H124" s="37"/>
      <c r="I124" s="37"/>
      <c r="J124" s="166">
        <f>BK124</f>
        <v>0</v>
      </c>
      <c r="K124" s="37"/>
      <c r="L124" s="40"/>
      <c r="M124" s="79"/>
      <c r="N124" s="167"/>
      <c r="O124" s="80"/>
      <c r="P124" s="168">
        <f>P125+P209+P212</f>
        <v>0</v>
      </c>
      <c r="Q124" s="80"/>
      <c r="R124" s="168">
        <f>R125+R209+R212</f>
        <v>302.15790910000004</v>
      </c>
      <c r="S124" s="80"/>
      <c r="T124" s="169">
        <f>T125+T209+T212</f>
        <v>590.40508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77</v>
      </c>
      <c r="AU124" s="18" t="s">
        <v>102</v>
      </c>
      <c r="BK124" s="170">
        <f>BK125+BK209+BK212</f>
        <v>0</v>
      </c>
    </row>
    <row r="125" spans="1:65" s="12" customFormat="1" ht="25.9" customHeight="1">
      <c r="B125" s="171"/>
      <c r="C125" s="172"/>
      <c r="D125" s="173" t="s">
        <v>77</v>
      </c>
      <c r="E125" s="174" t="s">
        <v>121</v>
      </c>
      <c r="F125" s="174" t="s">
        <v>122</v>
      </c>
      <c r="G125" s="172"/>
      <c r="H125" s="172"/>
      <c r="I125" s="175"/>
      <c r="J125" s="176">
        <f>BK125</f>
        <v>0</v>
      </c>
      <c r="K125" s="172"/>
      <c r="L125" s="177"/>
      <c r="M125" s="178"/>
      <c r="N125" s="179"/>
      <c r="O125" s="179"/>
      <c r="P125" s="180">
        <f>P126+P162+P165+P183</f>
        <v>0</v>
      </c>
      <c r="Q125" s="179"/>
      <c r="R125" s="180">
        <f>R126+R162+R165+R183</f>
        <v>302.15785910000005</v>
      </c>
      <c r="S125" s="179"/>
      <c r="T125" s="181">
        <f>T126+T162+T165+T183</f>
        <v>572.40508</v>
      </c>
      <c r="AR125" s="182" t="s">
        <v>86</v>
      </c>
      <c r="AT125" s="183" t="s">
        <v>77</v>
      </c>
      <c r="AU125" s="183" t="s">
        <v>78</v>
      </c>
      <c r="AY125" s="182" t="s">
        <v>123</v>
      </c>
      <c r="BK125" s="184">
        <f>BK126+BK162+BK165+BK183</f>
        <v>0</v>
      </c>
    </row>
    <row r="126" spans="1:65" s="12" customFormat="1" ht="22.9" customHeight="1">
      <c r="B126" s="171"/>
      <c r="C126" s="172"/>
      <c r="D126" s="173" t="s">
        <v>77</v>
      </c>
      <c r="E126" s="185" t="s">
        <v>86</v>
      </c>
      <c r="F126" s="185" t="s">
        <v>124</v>
      </c>
      <c r="G126" s="172"/>
      <c r="H126" s="172"/>
      <c r="I126" s="175"/>
      <c r="J126" s="186">
        <f>BK126</f>
        <v>0</v>
      </c>
      <c r="K126" s="172"/>
      <c r="L126" s="177"/>
      <c r="M126" s="178"/>
      <c r="N126" s="179"/>
      <c r="O126" s="179"/>
      <c r="P126" s="180">
        <f>SUM(P127:P161)</f>
        <v>0</v>
      </c>
      <c r="Q126" s="179"/>
      <c r="R126" s="180">
        <f>SUM(R127:R161)</f>
        <v>301.84000000000003</v>
      </c>
      <c r="S126" s="179"/>
      <c r="T126" s="181">
        <f>SUM(T127:T161)</f>
        <v>0</v>
      </c>
      <c r="AR126" s="182" t="s">
        <v>86</v>
      </c>
      <c r="AT126" s="183" t="s">
        <v>77</v>
      </c>
      <c r="AU126" s="183" t="s">
        <v>86</v>
      </c>
      <c r="AY126" s="182" t="s">
        <v>123</v>
      </c>
      <c r="BK126" s="184">
        <f>SUM(BK127:BK161)</f>
        <v>0</v>
      </c>
    </row>
    <row r="127" spans="1:65" s="2" customFormat="1" ht="21.75" customHeight="1">
      <c r="A127" s="35"/>
      <c r="B127" s="36"/>
      <c r="C127" s="187" t="s">
        <v>86</v>
      </c>
      <c r="D127" s="187" t="s">
        <v>125</v>
      </c>
      <c r="E127" s="188" t="s">
        <v>126</v>
      </c>
      <c r="F127" s="189" t="s">
        <v>127</v>
      </c>
      <c r="G127" s="190" t="s">
        <v>128</v>
      </c>
      <c r="H127" s="191">
        <v>40</v>
      </c>
      <c r="I127" s="192"/>
      <c r="J127" s="193">
        <f>ROUND(I127*H127,2)</f>
        <v>0</v>
      </c>
      <c r="K127" s="189" t="s">
        <v>129</v>
      </c>
      <c r="L127" s="40"/>
      <c r="M127" s="194" t="s">
        <v>1</v>
      </c>
      <c r="N127" s="195" t="s">
        <v>43</v>
      </c>
      <c r="O127" s="7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8" t="s">
        <v>130</v>
      </c>
      <c r="AT127" s="198" t="s">
        <v>125</v>
      </c>
      <c r="AU127" s="198" t="s">
        <v>88</v>
      </c>
      <c r="AY127" s="18" t="s">
        <v>123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8" t="s">
        <v>86</v>
      </c>
      <c r="BK127" s="199">
        <f>ROUND(I127*H127,2)</f>
        <v>0</v>
      </c>
      <c r="BL127" s="18" t="s">
        <v>130</v>
      </c>
      <c r="BM127" s="198" t="s">
        <v>324</v>
      </c>
    </row>
    <row r="128" spans="1:65" s="2" customFormat="1" ht="33" customHeight="1">
      <c r="A128" s="35"/>
      <c r="B128" s="36"/>
      <c r="C128" s="187" t="s">
        <v>88</v>
      </c>
      <c r="D128" s="187" t="s">
        <v>125</v>
      </c>
      <c r="E128" s="188" t="s">
        <v>132</v>
      </c>
      <c r="F128" s="189" t="s">
        <v>133</v>
      </c>
      <c r="G128" s="190" t="s">
        <v>128</v>
      </c>
      <c r="H128" s="191">
        <v>15</v>
      </c>
      <c r="I128" s="192"/>
      <c r="J128" s="193">
        <f>ROUND(I128*H128,2)</f>
        <v>0</v>
      </c>
      <c r="K128" s="189" t="s">
        <v>129</v>
      </c>
      <c r="L128" s="40"/>
      <c r="M128" s="194" t="s">
        <v>1</v>
      </c>
      <c r="N128" s="195" t="s">
        <v>43</v>
      </c>
      <c r="O128" s="7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8" t="s">
        <v>130</v>
      </c>
      <c r="AT128" s="198" t="s">
        <v>125</v>
      </c>
      <c r="AU128" s="198" t="s">
        <v>88</v>
      </c>
      <c r="AY128" s="18" t="s">
        <v>123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8" t="s">
        <v>86</v>
      </c>
      <c r="BK128" s="199">
        <f>ROUND(I128*H128,2)</f>
        <v>0</v>
      </c>
      <c r="BL128" s="18" t="s">
        <v>130</v>
      </c>
      <c r="BM128" s="198" t="s">
        <v>325</v>
      </c>
    </row>
    <row r="129" spans="1:65" s="2" customFormat="1" ht="37.9" customHeight="1">
      <c r="A129" s="35"/>
      <c r="B129" s="36"/>
      <c r="C129" s="187" t="s">
        <v>135</v>
      </c>
      <c r="D129" s="187" t="s">
        <v>125</v>
      </c>
      <c r="E129" s="188" t="s">
        <v>143</v>
      </c>
      <c r="F129" s="189" t="s">
        <v>144</v>
      </c>
      <c r="G129" s="190" t="s">
        <v>138</v>
      </c>
      <c r="H129" s="191">
        <v>209.5</v>
      </c>
      <c r="I129" s="192"/>
      <c r="J129" s="193">
        <f>ROUND(I129*H129,2)</f>
        <v>0</v>
      </c>
      <c r="K129" s="189" t="s">
        <v>129</v>
      </c>
      <c r="L129" s="40"/>
      <c r="M129" s="194" t="s">
        <v>1</v>
      </c>
      <c r="N129" s="195" t="s">
        <v>43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130</v>
      </c>
      <c r="AT129" s="198" t="s">
        <v>125</v>
      </c>
      <c r="AU129" s="198" t="s">
        <v>88</v>
      </c>
      <c r="AY129" s="18" t="s">
        <v>123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86</v>
      </c>
      <c r="BK129" s="199">
        <f>ROUND(I129*H129,2)</f>
        <v>0</v>
      </c>
      <c r="BL129" s="18" t="s">
        <v>130</v>
      </c>
      <c r="BM129" s="198" t="s">
        <v>326</v>
      </c>
    </row>
    <row r="130" spans="1:65" s="13" customFormat="1" ht="11.25">
      <c r="B130" s="200"/>
      <c r="C130" s="201"/>
      <c r="D130" s="202" t="s">
        <v>140</v>
      </c>
      <c r="E130" s="203" t="s">
        <v>1</v>
      </c>
      <c r="F130" s="204" t="s">
        <v>146</v>
      </c>
      <c r="G130" s="201"/>
      <c r="H130" s="203" t="s">
        <v>1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140</v>
      </c>
      <c r="AU130" s="210" t="s">
        <v>88</v>
      </c>
      <c r="AV130" s="13" t="s">
        <v>86</v>
      </c>
      <c r="AW130" s="13" t="s">
        <v>34</v>
      </c>
      <c r="AX130" s="13" t="s">
        <v>78</v>
      </c>
      <c r="AY130" s="210" t="s">
        <v>123</v>
      </c>
    </row>
    <row r="131" spans="1:65" s="14" customFormat="1" ht="11.25">
      <c r="B131" s="211"/>
      <c r="C131" s="212"/>
      <c r="D131" s="202" t="s">
        <v>140</v>
      </c>
      <c r="E131" s="213" t="s">
        <v>1</v>
      </c>
      <c r="F131" s="214" t="s">
        <v>327</v>
      </c>
      <c r="G131" s="212"/>
      <c r="H131" s="215">
        <v>28.2</v>
      </c>
      <c r="I131" s="216"/>
      <c r="J131" s="212"/>
      <c r="K131" s="212"/>
      <c r="L131" s="217"/>
      <c r="M131" s="218"/>
      <c r="N131" s="219"/>
      <c r="O131" s="219"/>
      <c r="P131" s="219"/>
      <c r="Q131" s="219"/>
      <c r="R131" s="219"/>
      <c r="S131" s="219"/>
      <c r="T131" s="220"/>
      <c r="AT131" s="221" t="s">
        <v>140</v>
      </c>
      <c r="AU131" s="221" t="s">
        <v>88</v>
      </c>
      <c r="AV131" s="14" t="s">
        <v>88</v>
      </c>
      <c r="AW131" s="14" t="s">
        <v>34</v>
      </c>
      <c r="AX131" s="14" t="s">
        <v>78</v>
      </c>
      <c r="AY131" s="221" t="s">
        <v>123</v>
      </c>
    </row>
    <row r="132" spans="1:65" s="14" customFormat="1" ht="11.25">
      <c r="B132" s="211"/>
      <c r="C132" s="212"/>
      <c r="D132" s="202" t="s">
        <v>140</v>
      </c>
      <c r="E132" s="213" t="s">
        <v>1</v>
      </c>
      <c r="F132" s="214" t="s">
        <v>328</v>
      </c>
      <c r="G132" s="212"/>
      <c r="H132" s="215">
        <v>58.8</v>
      </c>
      <c r="I132" s="216"/>
      <c r="J132" s="212"/>
      <c r="K132" s="212"/>
      <c r="L132" s="217"/>
      <c r="M132" s="218"/>
      <c r="N132" s="219"/>
      <c r="O132" s="219"/>
      <c r="P132" s="219"/>
      <c r="Q132" s="219"/>
      <c r="R132" s="219"/>
      <c r="S132" s="219"/>
      <c r="T132" s="220"/>
      <c r="AT132" s="221" t="s">
        <v>140</v>
      </c>
      <c r="AU132" s="221" t="s">
        <v>88</v>
      </c>
      <c r="AV132" s="14" t="s">
        <v>88</v>
      </c>
      <c r="AW132" s="14" t="s">
        <v>34</v>
      </c>
      <c r="AX132" s="14" t="s">
        <v>78</v>
      </c>
      <c r="AY132" s="221" t="s">
        <v>123</v>
      </c>
    </row>
    <row r="133" spans="1:65" s="15" customFormat="1" ht="11.25">
      <c r="B133" s="222"/>
      <c r="C133" s="223"/>
      <c r="D133" s="202" t="s">
        <v>140</v>
      </c>
      <c r="E133" s="224" t="s">
        <v>1</v>
      </c>
      <c r="F133" s="225" t="s">
        <v>148</v>
      </c>
      <c r="G133" s="223"/>
      <c r="H133" s="226">
        <v>87</v>
      </c>
      <c r="I133" s="227"/>
      <c r="J133" s="223"/>
      <c r="K133" s="223"/>
      <c r="L133" s="228"/>
      <c r="M133" s="229"/>
      <c r="N133" s="230"/>
      <c r="O133" s="230"/>
      <c r="P133" s="230"/>
      <c r="Q133" s="230"/>
      <c r="R133" s="230"/>
      <c r="S133" s="230"/>
      <c r="T133" s="231"/>
      <c r="AT133" s="232" t="s">
        <v>140</v>
      </c>
      <c r="AU133" s="232" t="s">
        <v>88</v>
      </c>
      <c r="AV133" s="15" t="s">
        <v>135</v>
      </c>
      <c r="AW133" s="15" t="s">
        <v>34</v>
      </c>
      <c r="AX133" s="15" t="s">
        <v>78</v>
      </c>
      <c r="AY133" s="232" t="s">
        <v>123</v>
      </c>
    </row>
    <row r="134" spans="1:65" s="13" customFormat="1" ht="11.25">
      <c r="B134" s="200"/>
      <c r="C134" s="201"/>
      <c r="D134" s="202" t="s">
        <v>140</v>
      </c>
      <c r="E134" s="203" t="s">
        <v>1</v>
      </c>
      <c r="F134" s="204" t="s">
        <v>149</v>
      </c>
      <c r="G134" s="201"/>
      <c r="H134" s="203" t="s">
        <v>1</v>
      </c>
      <c r="I134" s="205"/>
      <c r="J134" s="201"/>
      <c r="K134" s="201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140</v>
      </c>
      <c r="AU134" s="210" t="s">
        <v>88</v>
      </c>
      <c r="AV134" s="13" t="s">
        <v>86</v>
      </c>
      <c r="AW134" s="13" t="s">
        <v>34</v>
      </c>
      <c r="AX134" s="13" t="s">
        <v>78</v>
      </c>
      <c r="AY134" s="210" t="s">
        <v>123</v>
      </c>
    </row>
    <row r="135" spans="1:65" s="14" customFormat="1" ht="11.25">
      <c r="B135" s="211"/>
      <c r="C135" s="212"/>
      <c r="D135" s="202" t="s">
        <v>140</v>
      </c>
      <c r="E135" s="213" t="s">
        <v>1</v>
      </c>
      <c r="F135" s="214" t="s">
        <v>329</v>
      </c>
      <c r="G135" s="212"/>
      <c r="H135" s="215">
        <v>55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140</v>
      </c>
      <c r="AU135" s="221" t="s">
        <v>88</v>
      </c>
      <c r="AV135" s="14" t="s">
        <v>88</v>
      </c>
      <c r="AW135" s="14" t="s">
        <v>34</v>
      </c>
      <c r="AX135" s="14" t="s">
        <v>78</v>
      </c>
      <c r="AY135" s="221" t="s">
        <v>123</v>
      </c>
    </row>
    <row r="136" spans="1:65" s="14" customFormat="1" ht="11.25">
      <c r="B136" s="211"/>
      <c r="C136" s="212"/>
      <c r="D136" s="202" t="s">
        <v>140</v>
      </c>
      <c r="E136" s="213" t="s">
        <v>1</v>
      </c>
      <c r="F136" s="214" t="s">
        <v>330</v>
      </c>
      <c r="G136" s="212"/>
      <c r="H136" s="215">
        <v>67.5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140</v>
      </c>
      <c r="AU136" s="221" t="s">
        <v>88</v>
      </c>
      <c r="AV136" s="14" t="s">
        <v>88</v>
      </c>
      <c r="AW136" s="14" t="s">
        <v>34</v>
      </c>
      <c r="AX136" s="14" t="s">
        <v>78</v>
      </c>
      <c r="AY136" s="221" t="s">
        <v>123</v>
      </c>
    </row>
    <row r="137" spans="1:65" s="15" customFormat="1" ht="11.25">
      <c r="B137" s="222"/>
      <c r="C137" s="223"/>
      <c r="D137" s="202" t="s">
        <v>140</v>
      </c>
      <c r="E137" s="224" t="s">
        <v>1</v>
      </c>
      <c r="F137" s="225" t="s">
        <v>148</v>
      </c>
      <c r="G137" s="223"/>
      <c r="H137" s="226">
        <v>122.5</v>
      </c>
      <c r="I137" s="227"/>
      <c r="J137" s="223"/>
      <c r="K137" s="223"/>
      <c r="L137" s="228"/>
      <c r="M137" s="229"/>
      <c r="N137" s="230"/>
      <c r="O137" s="230"/>
      <c r="P137" s="230"/>
      <c r="Q137" s="230"/>
      <c r="R137" s="230"/>
      <c r="S137" s="230"/>
      <c r="T137" s="231"/>
      <c r="AT137" s="232" t="s">
        <v>140</v>
      </c>
      <c r="AU137" s="232" t="s">
        <v>88</v>
      </c>
      <c r="AV137" s="15" t="s">
        <v>135</v>
      </c>
      <c r="AW137" s="15" t="s">
        <v>34</v>
      </c>
      <c r="AX137" s="15" t="s">
        <v>78</v>
      </c>
      <c r="AY137" s="232" t="s">
        <v>123</v>
      </c>
    </row>
    <row r="138" spans="1:65" s="16" customFormat="1" ht="11.25">
      <c r="B138" s="233"/>
      <c r="C138" s="234"/>
      <c r="D138" s="202" t="s">
        <v>140</v>
      </c>
      <c r="E138" s="235" t="s">
        <v>1</v>
      </c>
      <c r="F138" s="236" t="s">
        <v>152</v>
      </c>
      <c r="G138" s="234"/>
      <c r="H138" s="237">
        <v>209.5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AT138" s="243" t="s">
        <v>140</v>
      </c>
      <c r="AU138" s="243" t="s">
        <v>88</v>
      </c>
      <c r="AV138" s="16" t="s">
        <v>130</v>
      </c>
      <c r="AW138" s="16" t="s">
        <v>34</v>
      </c>
      <c r="AX138" s="16" t="s">
        <v>86</v>
      </c>
      <c r="AY138" s="243" t="s">
        <v>123</v>
      </c>
    </row>
    <row r="139" spans="1:65" s="2" customFormat="1" ht="16.5" customHeight="1">
      <c r="A139" s="35"/>
      <c r="B139" s="36"/>
      <c r="C139" s="187" t="s">
        <v>130</v>
      </c>
      <c r="D139" s="187" t="s">
        <v>125</v>
      </c>
      <c r="E139" s="188" t="s">
        <v>154</v>
      </c>
      <c r="F139" s="189" t="s">
        <v>155</v>
      </c>
      <c r="G139" s="190" t="s">
        <v>128</v>
      </c>
      <c r="H139" s="191">
        <v>102</v>
      </c>
      <c r="I139" s="192"/>
      <c r="J139" s="193">
        <f>ROUND(I139*H139,2)</f>
        <v>0</v>
      </c>
      <c r="K139" s="189" t="s">
        <v>129</v>
      </c>
      <c r="L139" s="40"/>
      <c r="M139" s="194" t="s">
        <v>1</v>
      </c>
      <c r="N139" s="195" t="s">
        <v>43</v>
      </c>
      <c r="O139" s="7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8" t="s">
        <v>130</v>
      </c>
      <c r="AT139" s="198" t="s">
        <v>125</v>
      </c>
      <c r="AU139" s="198" t="s">
        <v>88</v>
      </c>
      <c r="AY139" s="18" t="s">
        <v>123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8" t="s">
        <v>86</v>
      </c>
      <c r="BK139" s="199">
        <f>ROUND(I139*H139,2)</f>
        <v>0</v>
      </c>
      <c r="BL139" s="18" t="s">
        <v>130</v>
      </c>
      <c r="BM139" s="198" t="s">
        <v>331</v>
      </c>
    </row>
    <row r="140" spans="1:65" s="14" customFormat="1" ht="11.25">
      <c r="B140" s="211"/>
      <c r="C140" s="212"/>
      <c r="D140" s="202" t="s">
        <v>140</v>
      </c>
      <c r="E140" s="213" t="s">
        <v>1</v>
      </c>
      <c r="F140" s="214" t="s">
        <v>332</v>
      </c>
      <c r="G140" s="212"/>
      <c r="H140" s="215">
        <v>102</v>
      </c>
      <c r="I140" s="216"/>
      <c r="J140" s="212"/>
      <c r="K140" s="212"/>
      <c r="L140" s="217"/>
      <c r="M140" s="218"/>
      <c r="N140" s="219"/>
      <c r="O140" s="219"/>
      <c r="P140" s="219"/>
      <c r="Q140" s="219"/>
      <c r="R140" s="219"/>
      <c r="S140" s="219"/>
      <c r="T140" s="220"/>
      <c r="AT140" s="221" t="s">
        <v>140</v>
      </c>
      <c r="AU140" s="221" t="s">
        <v>88</v>
      </c>
      <c r="AV140" s="14" t="s">
        <v>88</v>
      </c>
      <c r="AW140" s="14" t="s">
        <v>34</v>
      </c>
      <c r="AX140" s="14" t="s">
        <v>86</v>
      </c>
      <c r="AY140" s="221" t="s">
        <v>123</v>
      </c>
    </row>
    <row r="141" spans="1:65" s="2" customFormat="1" ht="24.2" customHeight="1">
      <c r="A141" s="35"/>
      <c r="B141" s="36"/>
      <c r="C141" s="187" t="s">
        <v>153</v>
      </c>
      <c r="D141" s="187" t="s">
        <v>125</v>
      </c>
      <c r="E141" s="188" t="s">
        <v>159</v>
      </c>
      <c r="F141" s="189" t="s">
        <v>160</v>
      </c>
      <c r="G141" s="190" t="s">
        <v>138</v>
      </c>
      <c r="H141" s="191">
        <v>67.5</v>
      </c>
      <c r="I141" s="192"/>
      <c r="J141" s="193">
        <f>ROUND(I141*H141,2)</f>
        <v>0</v>
      </c>
      <c r="K141" s="189" t="s">
        <v>129</v>
      </c>
      <c r="L141" s="40"/>
      <c r="M141" s="194" t="s">
        <v>1</v>
      </c>
      <c r="N141" s="195" t="s">
        <v>43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130</v>
      </c>
      <c r="AT141" s="198" t="s">
        <v>125</v>
      </c>
      <c r="AU141" s="198" t="s">
        <v>88</v>
      </c>
      <c r="AY141" s="18" t="s">
        <v>123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86</v>
      </c>
      <c r="BK141" s="199">
        <f>ROUND(I141*H141,2)</f>
        <v>0</v>
      </c>
      <c r="BL141" s="18" t="s">
        <v>130</v>
      </c>
      <c r="BM141" s="198" t="s">
        <v>333</v>
      </c>
    </row>
    <row r="142" spans="1:65" s="13" customFormat="1" ht="11.25">
      <c r="B142" s="200"/>
      <c r="C142" s="201"/>
      <c r="D142" s="202" t="s">
        <v>140</v>
      </c>
      <c r="E142" s="203" t="s">
        <v>1</v>
      </c>
      <c r="F142" s="204" t="s">
        <v>162</v>
      </c>
      <c r="G142" s="201"/>
      <c r="H142" s="203" t="s">
        <v>1</v>
      </c>
      <c r="I142" s="205"/>
      <c r="J142" s="201"/>
      <c r="K142" s="201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140</v>
      </c>
      <c r="AU142" s="210" t="s">
        <v>88</v>
      </c>
      <c r="AV142" s="13" t="s">
        <v>86</v>
      </c>
      <c r="AW142" s="13" t="s">
        <v>34</v>
      </c>
      <c r="AX142" s="13" t="s">
        <v>78</v>
      </c>
      <c r="AY142" s="210" t="s">
        <v>123</v>
      </c>
    </row>
    <row r="143" spans="1:65" s="14" customFormat="1" ht="11.25">
      <c r="B143" s="211"/>
      <c r="C143" s="212"/>
      <c r="D143" s="202" t="s">
        <v>140</v>
      </c>
      <c r="E143" s="213" t="s">
        <v>1</v>
      </c>
      <c r="F143" s="214" t="s">
        <v>334</v>
      </c>
      <c r="G143" s="212"/>
      <c r="H143" s="215">
        <v>67.5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140</v>
      </c>
      <c r="AU143" s="221" t="s">
        <v>88</v>
      </c>
      <c r="AV143" s="14" t="s">
        <v>88</v>
      </c>
      <c r="AW143" s="14" t="s">
        <v>34</v>
      </c>
      <c r="AX143" s="14" t="s">
        <v>86</v>
      </c>
      <c r="AY143" s="221" t="s">
        <v>123</v>
      </c>
    </row>
    <row r="144" spans="1:65" s="2" customFormat="1" ht="16.5" customHeight="1">
      <c r="A144" s="35"/>
      <c r="B144" s="36"/>
      <c r="C144" s="244" t="s">
        <v>158</v>
      </c>
      <c r="D144" s="244" t="s">
        <v>165</v>
      </c>
      <c r="E144" s="245" t="s">
        <v>166</v>
      </c>
      <c r="F144" s="246" t="s">
        <v>167</v>
      </c>
      <c r="G144" s="247" t="s">
        <v>168</v>
      </c>
      <c r="H144" s="248">
        <v>108</v>
      </c>
      <c r="I144" s="249"/>
      <c r="J144" s="250">
        <f>ROUND(I144*H144,2)</f>
        <v>0</v>
      </c>
      <c r="K144" s="246" t="s">
        <v>129</v>
      </c>
      <c r="L144" s="251"/>
      <c r="M144" s="252" t="s">
        <v>1</v>
      </c>
      <c r="N144" s="253" t="s">
        <v>43</v>
      </c>
      <c r="O144" s="72"/>
      <c r="P144" s="196">
        <f>O144*H144</f>
        <v>0</v>
      </c>
      <c r="Q144" s="196">
        <v>1</v>
      </c>
      <c r="R144" s="196">
        <f>Q144*H144</f>
        <v>108</v>
      </c>
      <c r="S144" s="196">
        <v>0</v>
      </c>
      <c r="T144" s="19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169</v>
      </c>
      <c r="AT144" s="198" t="s">
        <v>165</v>
      </c>
      <c r="AU144" s="198" t="s">
        <v>88</v>
      </c>
      <c r="AY144" s="18" t="s">
        <v>123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86</v>
      </c>
      <c r="BK144" s="199">
        <f>ROUND(I144*H144,2)</f>
        <v>0</v>
      </c>
      <c r="BL144" s="18" t="s">
        <v>130</v>
      </c>
      <c r="BM144" s="198" t="s">
        <v>335</v>
      </c>
    </row>
    <row r="145" spans="1:65" s="14" customFormat="1" ht="11.25">
      <c r="B145" s="211"/>
      <c r="C145" s="212"/>
      <c r="D145" s="202" t="s">
        <v>140</v>
      </c>
      <c r="E145" s="212"/>
      <c r="F145" s="214" t="s">
        <v>336</v>
      </c>
      <c r="G145" s="212"/>
      <c r="H145" s="215">
        <v>108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140</v>
      </c>
      <c r="AU145" s="221" t="s">
        <v>88</v>
      </c>
      <c r="AV145" s="14" t="s">
        <v>88</v>
      </c>
      <c r="AW145" s="14" t="s">
        <v>4</v>
      </c>
      <c r="AX145" s="14" t="s">
        <v>86</v>
      </c>
      <c r="AY145" s="221" t="s">
        <v>123</v>
      </c>
    </row>
    <row r="146" spans="1:65" s="2" customFormat="1" ht="24.2" customHeight="1">
      <c r="A146" s="35"/>
      <c r="B146" s="36"/>
      <c r="C146" s="187" t="s">
        <v>164</v>
      </c>
      <c r="D146" s="187" t="s">
        <v>125</v>
      </c>
      <c r="E146" s="188" t="s">
        <v>172</v>
      </c>
      <c r="F146" s="189" t="s">
        <v>173</v>
      </c>
      <c r="G146" s="190" t="s">
        <v>128</v>
      </c>
      <c r="H146" s="191">
        <v>102</v>
      </c>
      <c r="I146" s="192"/>
      <c r="J146" s="193">
        <f>ROUND(I146*H146,2)</f>
        <v>0</v>
      </c>
      <c r="K146" s="189" t="s">
        <v>129</v>
      </c>
      <c r="L146" s="40"/>
      <c r="M146" s="194" t="s">
        <v>1</v>
      </c>
      <c r="N146" s="195" t="s">
        <v>43</v>
      </c>
      <c r="O146" s="7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8" t="s">
        <v>130</v>
      </c>
      <c r="AT146" s="198" t="s">
        <v>125</v>
      </c>
      <c r="AU146" s="198" t="s">
        <v>88</v>
      </c>
      <c r="AY146" s="18" t="s">
        <v>123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8" t="s">
        <v>86</v>
      </c>
      <c r="BK146" s="199">
        <f>ROUND(I146*H146,2)</f>
        <v>0</v>
      </c>
      <c r="BL146" s="18" t="s">
        <v>130</v>
      </c>
      <c r="BM146" s="198" t="s">
        <v>337</v>
      </c>
    </row>
    <row r="147" spans="1:65" s="2" customFormat="1" ht="24.2" customHeight="1">
      <c r="A147" s="35"/>
      <c r="B147" s="36"/>
      <c r="C147" s="187" t="s">
        <v>169</v>
      </c>
      <c r="D147" s="187" t="s">
        <v>125</v>
      </c>
      <c r="E147" s="188" t="s">
        <v>180</v>
      </c>
      <c r="F147" s="189" t="s">
        <v>181</v>
      </c>
      <c r="G147" s="190" t="s">
        <v>138</v>
      </c>
      <c r="H147" s="191">
        <v>55</v>
      </c>
      <c r="I147" s="192"/>
      <c r="J147" s="193">
        <f>ROUND(I147*H147,2)</f>
        <v>0</v>
      </c>
      <c r="K147" s="189" t="s">
        <v>129</v>
      </c>
      <c r="L147" s="40"/>
      <c r="M147" s="194" t="s">
        <v>1</v>
      </c>
      <c r="N147" s="195" t="s">
        <v>43</v>
      </c>
      <c r="O147" s="7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130</v>
      </c>
      <c r="AT147" s="198" t="s">
        <v>125</v>
      </c>
      <c r="AU147" s="198" t="s">
        <v>88</v>
      </c>
      <c r="AY147" s="18" t="s">
        <v>123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86</v>
      </c>
      <c r="BK147" s="199">
        <f>ROUND(I147*H147,2)</f>
        <v>0</v>
      </c>
      <c r="BL147" s="18" t="s">
        <v>130</v>
      </c>
      <c r="BM147" s="198" t="s">
        <v>338</v>
      </c>
    </row>
    <row r="148" spans="1:65" s="14" customFormat="1" ht="11.25">
      <c r="B148" s="211"/>
      <c r="C148" s="212"/>
      <c r="D148" s="202" t="s">
        <v>140</v>
      </c>
      <c r="E148" s="213" t="s">
        <v>1</v>
      </c>
      <c r="F148" s="214" t="s">
        <v>339</v>
      </c>
      <c r="G148" s="212"/>
      <c r="H148" s="215">
        <v>55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140</v>
      </c>
      <c r="AU148" s="221" t="s">
        <v>88</v>
      </c>
      <c r="AV148" s="14" t="s">
        <v>88</v>
      </c>
      <c r="AW148" s="14" t="s">
        <v>34</v>
      </c>
      <c r="AX148" s="14" t="s">
        <v>86</v>
      </c>
      <c r="AY148" s="221" t="s">
        <v>123</v>
      </c>
    </row>
    <row r="149" spans="1:65" s="2" customFormat="1" ht="16.5" customHeight="1">
      <c r="A149" s="35"/>
      <c r="B149" s="36"/>
      <c r="C149" s="244" t="s">
        <v>175</v>
      </c>
      <c r="D149" s="244" t="s">
        <v>165</v>
      </c>
      <c r="E149" s="245" t="s">
        <v>166</v>
      </c>
      <c r="F149" s="246" t="s">
        <v>167</v>
      </c>
      <c r="G149" s="247" t="s">
        <v>168</v>
      </c>
      <c r="H149" s="248">
        <v>88</v>
      </c>
      <c r="I149" s="249"/>
      <c r="J149" s="250">
        <f>ROUND(I149*H149,2)</f>
        <v>0</v>
      </c>
      <c r="K149" s="246" t="s">
        <v>129</v>
      </c>
      <c r="L149" s="251"/>
      <c r="M149" s="252" t="s">
        <v>1</v>
      </c>
      <c r="N149" s="253" t="s">
        <v>43</v>
      </c>
      <c r="O149" s="72"/>
      <c r="P149" s="196">
        <f>O149*H149</f>
        <v>0</v>
      </c>
      <c r="Q149" s="196">
        <v>1</v>
      </c>
      <c r="R149" s="196">
        <f>Q149*H149</f>
        <v>88</v>
      </c>
      <c r="S149" s="196">
        <v>0</v>
      </c>
      <c r="T149" s="19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8" t="s">
        <v>169</v>
      </c>
      <c r="AT149" s="198" t="s">
        <v>165</v>
      </c>
      <c r="AU149" s="198" t="s">
        <v>88</v>
      </c>
      <c r="AY149" s="18" t="s">
        <v>123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8" t="s">
        <v>86</v>
      </c>
      <c r="BK149" s="199">
        <f>ROUND(I149*H149,2)</f>
        <v>0</v>
      </c>
      <c r="BL149" s="18" t="s">
        <v>130</v>
      </c>
      <c r="BM149" s="198" t="s">
        <v>340</v>
      </c>
    </row>
    <row r="150" spans="1:65" s="14" customFormat="1" ht="11.25">
      <c r="B150" s="211"/>
      <c r="C150" s="212"/>
      <c r="D150" s="202" t="s">
        <v>140</v>
      </c>
      <c r="E150" s="212"/>
      <c r="F150" s="214" t="s">
        <v>341</v>
      </c>
      <c r="G150" s="212"/>
      <c r="H150" s="215">
        <v>88</v>
      </c>
      <c r="I150" s="216"/>
      <c r="J150" s="212"/>
      <c r="K150" s="212"/>
      <c r="L150" s="217"/>
      <c r="M150" s="218"/>
      <c r="N150" s="219"/>
      <c r="O150" s="219"/>
      <c r="P150" s="219"/>
      <c r="Q150" s="219"/>
      <c r="R150" s="219"/>
      <c r="S150" s="219"/>
      <c r="T150" s="220"/>
      <c r="AT150" s="221" t="s">
        <v>140</v>
      </c>
      <c r="AU150" s="221" t="s">
        <v>88</v>
      </c>
      <c r="AV150" s="14" t="s">
        <v>88</v>
      </c>
      <c r="AW150" s="14" t="s">
        <v>4</v>
      </c>
      <c r="AX150" s="14" t="s">
        <v>86</v>
      </c>
      <c r="AY150" s="221" t="s">
        <v>123</v>
      </c>
    </row>
    <row r="151" spans="1:65" s="2" customFormat="1" ht="37.9" customHeight="1">
      <c r="A151" s="35"/>
      <c r="B151" s="36"/>
      <c r="C151" s="187" t="s">
        <v>179</v>
      </c>
      <c r="D151" s="187" t="s">
        <v>125</v>
      </c>
      <c r="E151" s="188" t="s">
        <v>187</v>
      </c>
      <c r="F151" s="189" t="s">
        <v>188</v>
      </c>
      <c r="G151" s="190" t="s">
        <v>128</v>
      </c>
      <c r="H151" s="191">
        <v>196</v>
      </c>
      <c r="I151" s="192"/>
      <c r="J151" s="193">
        <f>ROUND(I151*H151,2)</f>
        <v>0</v>
      </c>
      <c r="K151" s="189" t="s">
        <v>129</v>
      </c>
      <c r="L151" s="40"/>
      <c r="M151" s="194" t="s">
        <v>1</v>
      </c>
      <c r="N151" s="195" t="s">
        <v>43</v>
      </c>
      <c r="O151" s="7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8" t="s">
        <v>130</v>
      </c>
      <c r="AT151" s="198" t="s">
        <v>125</v>
      </c>
      <c r="AU151" s="198" t="s">
        <v>88</v>
      </c>
      <c r="AY151" s="18" t="s">
        <v>123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8" t="s">
        <v>86</v>
      </c>
      <c r="BK151" s="199">
        <f>ROUND(I151*H151,2)</f>
        <v>0</v>
      </c>
      <c r="BL151" s="18" t="s">
        <v>130</v>
      </c>
      <c r="BM151" s="198" t="s">
        <v>342</v>
      </c>
    </row>
    <row r="152" spans="1:65" s="14" customFormat="1" ht="11.25">
      <c r="B152" s="211"/>
      <c r="C152" s="212"/>
      <c r="D152" s="202" t="s">
        <v>140</v>
      </c>
      <c r="E152" s="213" t="s">
        <v>1</v>
      </c>
      <c r="F152" s="214" t="s">
        <v>343</v>
      </c>
      <c r="G152" s="212"/>
      <c r="H152" s="215">
        <v>94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140</v>
      </c>
      <c r="AU152" s="221" t="s">
        <v>88</v>
      </c>
      <c r="AV152" s="14" t="s">
        <v>88</v>
      </c>
      <c r="AW152" s="14" t="s">
        <v>34</v>
      </c>
      <c r="AX152" s="14" t="s">
        <v>78</v>
      </c>
      <c r="AY152" s="221" t="s">
        <v>123</v>
      </c>
    </row>
    <row r="153" spans="1:65" s="14" customFormat="1" ht="11.25">
      <c r="B153" s="211"/>
      <c r="C153" s="212"/>
      <c r="D153" s="202" t="s">
        <v>140</v>
      </c>
      <c r="E153" s="213" t="s">
        <v>1</v>
      </c>
      <c r="F153" s="214" t="s">
        <v>344</v>
      </c>
      <c r="G153" s="212"/>
      <c r="H153" s="215">
        <v>102</v>
      </c>
      <c r="I153" s="216"/>
      <c r="J153" s="212"/>
      <c r="K153" s="212"/>
      <c r="L153" s="217"/>
      <c r="M153" s="218"/>
      <c r="N153" s="219"/>
      <c r="O153" s="219"/>
      <c r="P153" s="219"/>
      <c r="Q153" s="219"/>
      <c r="R153" s="219"/>
      <c r="S153" s="219"/>
      <c r="T153" s="220"/>
      <c r="AT153" s="221" t="s">
        <v>140</v>
      </c>
      <c r="AU153" s="221" t="s">
        <v>88</v>
      </c>
      <c r="AV153" s="14" t="s">
        <v>88</v>
      </c>
      <c r="AW153" s="14" t="s">
        <v>34</v>
      </c>
      <c r="AX153" s="14" t="s">
        <v>78</v>
      </c>
      <c r="AY153" s="221" t="s">
        <v>123</v>
      </c>
    </row>
    <row r="154" spans="1:65" s="16" customFormat="1" ht="11.25">
      <c r="B154" s="233"/>
      <c r="C154" s="234"/>
      <c r="D154" s="202" t="s">
        <v>140</v>
      </c>
      <c r="E154" s="235" t="s">
        <v>1</v>
      </c>
      <c r="F154" s="236" t="s">
        <v>152</v>
      </c>
      <c r="G154" s="234"/>
      <c r="H154" s="237">
        <v>196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AT154" s="243" t="s">
        <v>140</v>
      </c>
      <c r="AU154" s="243" t="s">
        <v>88</v>
      </c>
      <c r="AV154" s="16" t="s">
        <v>130</v>
      </c>
      <c r="AW154" s="16" t="s">
        <v>34</v>
      </c>
      <c r="AX154" s="16" t="s">
        <v>86</v>
      </c>
      <c r="AY154" s="243" t="s">
        <v>123</v>
      </c>
    </row>
    <row r="155" spans="1:65" s="2" customFormat="1" ht="16.5" customHeight="1">
      <c r="A155" s="35"/>
      <c r="B155" s="36"/>
      <c r="C155" s="244" t="s">
        <v>184</v>
      </c>
      <c r="D155" s="244" t="s">
        <v>165</v>
      </c>
      <c r="E155" s="245" t="s">
        <v>194</v>
      </c>
      <c r="F155" s="246" t="s">
        <v>195</v>
      </c>
      <c r="G155" s="247" t="s">
        <v>168</v>
      </c>
      <c r="H155" s="248">
        <v>105.84</v>
      </c>
      <c r="I155" s="249"/>
      <c r="J155" s="250">
        <f>ROUND(I155*H155,2)</f>
        <v>0</v>
      </c>
      <c r="K155" s="246" t="s">
        <v>129</v>
      </c>
      <c r="L155" s="251"/>
      <c r="M155" s="252" t="s">
        <v>1</v>
      </c>
      <c r="N155" s="253" t="s">
        <v>43</v>
      </c>
      <c r="O155" s="72"/>
      <c r="P155" s="196">
        <f>O155*H155</f>
        <v>0</v>
      </c>
      <c r="Q155" s="196">
        <v>1</v>
      </c>
      <c r="R155" s="196">
        <f>Q155*H155</f>
        <v>105.84</v>
      </c>
      <c r="S155" s="196">
        <v>0</v>
      </c>
      <c r="T155" s="19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8" t="s">
        <v>169</v>
      </c>
      <c r="AT155" s="198" t="s">
        <v>165</v>
      </c>
      <c r="AU155" s="198" t="s">
        <v>88</v>
      </c>
      <c r="AY155" s="18" t="s">
        <v>123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8" t="s">
        <v>86</v>
      </c>
      <c r="BK155" s="199">
        <f>ROUND(I155*H155,2)</f>
        <v>0</v>
      </c>
      <c r="BL155" s="18" t="s">
        <v>130</v>
      </c>
      <c r="BM155" s="198" t="s">
        <v>345</v>
      </c>
    </row>
    <row r="156" spans="1:65" s="14" customFormat="1" ht="11.25">
      <c r="B156" s="211"/>
      <c r="C156" s="212"/>
      <c r="D156" s="202" t="s">
        <v>140</v>
      </c>
      <c r="E156" s="213" t="s">
        <v>1</v>
      </c>
      <c r="F156" s="214" t="s">
        <v>346</v>
      </c>
      <c r="G156" s="212"/>
      <c r="H156" s="215">
        <v>58.8</v>
      </c>
      <c r="I156" s="216"/>
      <c r="J156" s="212"/>
      <c r="K156" s="212"/>
      <c r="L156" s="217"/>
      <c r="M156" s="218"/>
      <c r="N156" s="219"/>
      <c r="O156" s="219"/>
      <c r="P156" s="219"/>
      <c r="Q156" s="219"/>
      <c r="R156" s="219"/>
      <c r="S156" s="219"/>
      <c r="T156" s="220"/>
      <c r="AT156" s="221" t="s">
        <v>140</v>
      </c>
      <c r="AU156" s="221" t="s">
        <v>88</v>
      </c>
      <c r="AV156" s="14" t="s">
        <v>88</v>
      </c>
      <c r="AW156" s="14" t="s">
        <v>34</v>
      </c>
      <c r="AX156" s="14" t="s">
        <v>86</v>
      </c>
      <c r="AY156" s="221" t="s">
        <v>123</v>
      </c>
    </row>
    <row r="157" spans="1:65" s="14" customFormat="1" ht="11.25">
      <c r="B157" s="211"/>
      <c r="C157" s="212"/>
      <c r="D157" s="202" t="s">
        <v>140</v>
      </c>
      <c r="E157" s="212"/>
      <c r="F157" s="214" t="s">
        <v>347</v>
      </c>
      <c r="G157" s="212"/>
      <c r="H157" s="215">
        <v>105.84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140</v>
      </c>
      <c r="AU157" s="221" t="s">
        <v>88</v>
      </c>
      <c r="AV157" s="14" t="s">
        <v>88</v>
      </c>
      <c r="AW157" s="14" t="s">
        <v>4</v>
      </c>
      <c r="AX157" s="14" t="s">
        <v>86</v>
      </c>
      <c r="AY157" s="221" t="s">
        <v>123</v>
      </c>
    </row>
    <row r="158" spans="1:65" s="2" customFormat="1" ht="24.2" customHeight="1">
      <c r="A158" s="35"/>
      <c r="B158" s="36"/>
      <c r="C158" s="187" t="s">
        <v>8</v>
      </c>
      <c r="D158" s="187" t="s">
        <v>125</v>
      </c>
      <c r="E158" s="188" t="s">
        <v>200</v>
      </c>
      <c r="F158" s="189" t="s">
        <v>201</v>
      </c>
      <c r="G158" s="190" t="s">
        <v>128</v>
      </c>
      <c r="H158" s="191">
        <v>506</v>
      </c>
      <c r="I158" s="192"/>
      <c r="J158" s="193">
        <f>ROUND(I158*H158,2)</f>
        <v>0</v>
      </c>
      <c r="K158" s="189" t="s">
        <v>129</v>
      </c>
      <c r="L158" s="40"/>
      <c r="M158" s="194" t="s">
        <v>1</v>
      </c>
      <c r="N158" s="195" t="s">
        <v>43</v>
      </c>
      <c r="O158" s="7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8" t="s">
        <v>130</v>
      </c>
      <c r="AT158" s="198" t="s">
        <v>125</v>
      </c>
      <c r="AU158" s="198" t="s">
        <v>88</v>
      </c>
      <c r="AY158" s="18" t="s">
        <v>123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8" t="s">
        <v>86</v>
      </c>
      <c r="BK158" s="199">
        <f>ROUND(I158*H158,2)</f>
        <v>0</v>
      </c>
      <c r="BL158" s="18" t="s">
        <v>130</v>
      </c>
      <c r="BM158" s="198" t="s">
        <v>348</v>
      </c>
    </row>
    <row r="159" spans="1:65" s="14" customFormat="1" ht="11.25">
      <c r="B159" s="211"/>
      <c r="C159" s="212"/>
      <c r="D159" s="202" t="s">
        <v>140</v>
      </c>
      <c r="E159" s="213" t="s">
        <v>1</v>
      </c>
      <c r="F159" s="214" t="s">
        <v>349</v>
      </c>
      <c r="G159" s="212"/>
      <c r="H159" s="215">
        <v>412</v>
      </c>
      <c r="I159" s="216"/>
      <c r="J159" s="212"/>
      <c r="K159" s="212"/>
      <c r="L159" s="217"/>
      <c r="M159" s="218"/>
      <c r="N159" s="219"/>
      <c r="O159" s="219"/>
      <c r="P159" s="219"/>
      <c r="Q159" s="219"/>
      <c r="R159" s="219"/>
      <c r="S159" s="219"/>
      <c r="T159" s="220"/>
      <c r="AT159" s="221" t="s">
        <v>140</v>
      </c>
      <c r="AU159" s="221" t="s">
        <v>88</v>
      </c>
      <c r="AV159" s="14" t="s">
        <v>88</v>
      </c>
      <c r="AW159" s="14" t="s">
        <v>34</v>
      </c>
      <c r="AX159" s="14" t="s">
        <v>78</v>
      </c>
      <c r="AY159" s="221" t="s">
        <v>123</v>
      </c>
    </row>
    <row r="160" spans="1:65" s="14" customFormat="1" ht="11.25">
      <c r="B160" s="211"/>
      <c r="C160" s="212"/>
      <c r="D160" s="202" t="s">
        <v>140</v>
      </c>
      <c r="E160" s="213" t="s">
        <v>1</v>
      </c>
      <c r="F160" s="214" t="s">
        <v>350</v>
      </c>
      <c r="G160" s="212"/>
      <c r="H160" s="215">
        <v>94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140</v>
      </c>
      <c r="AU160" s="221" t="s">
        <v>88</v>
      </c>
      <c r="AV160" s="14" t="s">
        <v>88</v>
      </c>
      <c r="AW160" s="14" t="s">
        <v>34</v>
      </c>
      <c r="AX160" s="14" t="s">
        <v>78</v>
      </c>
      <c r="AY160" s="221" t="s">
        <v>123</v>
      </c>
    </row>
    <row r="161" spans="1:65" s="16" customFormat="1" ht="11.25">
      <c r="B161" s="233"/>
      <c r="C161" s="234"/>
      <c r="D161" s="202" t="s">
        <v>140</v>
      </c>
      <c r="E161" s="235" t="s">
        <v>1</v>
      </c>
      <c r="F161" s="236" t="s">
        <v>152</v>
      </c>
      <c r="G161" s="234"/>
      <c r="H161" s="237">
        <v>506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140</v>
      </c>
      <c r="AU161" s="243" t="s">
        <v>88</v>
      </c>
      <c r="AV161" s="16" t="s">
        <v>130</v>
      </c>
      <c r="AW161" s="16" t="s">
        <v>34</v>
      </c>
      <c r="AX161" s="16" t="s">
        <v>86</v>
      </c>
      <c r="AY161" s="243" t="s">
        <v>123</v>
      </c>
    </row>
    <row r="162" spans="1:65" s="12" customFormat="1" ht="22.9" customHeight="1">
      <c r="B162" s="171"/>
      <c r="C162" s="172"/>
      <c r="D162" s="173" t="s">
        <v>77</v>
      </c>
      <c r="E162" s="185" t="s">
        <v>88</v>
      </c>
      <c r="F162" s="185" t="s">
        <v>351</v>
      </c>
      <c r="G162" s="172"/>
      <c r="H162" s="172"/>
      <c r="I162" s="175"/>
      <c r="J162" s="186">
        <f>BK162</f>
        <v>0</v>
      </c>
      <c r="K162" s="172"/>
      <c r="L162" s="177"/>
      <c r="M162" s="178"/>
      <c r="N162" s="179"/>
      <c r="O162" s="179"/>
      <c r="P162" s="180">
        <f>SUM(P163:P164)</f>
        <v>0</v>
      </c>
      <c r="Q162" s="179"/>
      <c r="R162" s="180">
        <f>SUM(R163:R164)</f>
        <v>0.31785910000000001</v>
      </c>
      <c r="S162" s="179"/>
      <c r="T162" s="181">
        <f>SUM(T163:T164)</f>
        <v>0</v>
      </c>
      <c r="AR162" s="182" t="s">
        <v>86</v>
      </c>
      <c r="AT162" s="183" t="s">
        <v>77</v>
      </c>
      <c r="AU162" s="183" t="s">
        <v>86</v>
      </c>
      <c r="AY162" s="182" t="s">
        <v>123</v>
      </c>
      <c r="BK162" s="184">
        <f>SUM(BK163:BK164)</f>
        <v>0</v>
      </c>
    </row>
    <row r="163" spans="1:65" s="2" customFormat="1" ht="16.5" customHeight="1">
      <c r="A163" s="35"/>
      <c r="B163" s="36"/>
      <c r="C163" s="187" t="s">
        <v>193</v>
      </c>
      <c r="D163" s="187" t="s">
        <v>125</v>
      </c>
      <c r="E163" s="188" t="s">
        <v>352</v>
      </c>
      <c r="F163" s="189" t="s">
        <v>353</v>
      </c>
      <c r="G163" s="190" t="s">
        <v>168</v>
      </c>
      <c r="H163" s="191">
        <v>0.23799999999999999</v>
      </c>
      <c r="I163" s="192"/>
      <c r="J163" s="193">
        <f>ROUND(I163*H163,2)</f>
        <v>0</v>
      </c>
      <c r="K163" s="189" t="s">
        <v>129</v>
      </c>
      <c r="L163" s="40"/>
      <c r="M163" s="194" t="s">
        <v>1</v>
      </c>
      <c r="N163" s="195" t="s">
        <v>43</v>
      </c>
      <c r="O163" s="72"/>
      <c r="P163" s="196">
        <f>O163*H163</f>
        <v>0</v>
      </c>
      <c r="Q163" s="196">
        <v>0.10445</v>
      </c>
      <c r="R163" s="196">
        <f>Q163*H163</f>
        <v>2.4859099999999999E-2</v>
      </c>
      <c r="S163" s="196">
        <v>0</v>
      </c>
      <c r="T163" s="19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8" t="s">
        <v>130</v>
      </c>
      <c r="AT163" s="198" t="s">
        <v>125</v>
      </c>
      <c r="AU163" s="198" t="s">
        <v>88</v>
      </c>
      <c r="AY163" s="18" t="s">
        <v>123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8" t="s">
        <v>86</v>
      </c>
      <c r="BK163" s="199">
        <f>ROUND(I163*H163,2)</f>
        <v>0</v>
      </c>
      <c r="BL163" s="18" t="s">
        <v>130</v>
      </c>
      <c r="BM163" s="198" t="s">
        <v>354</v>
      </c>
    </row>
    <row r="164" spans="1:65" s="2" customFormat="1" ht="16.5" customHeight="1">
      <c r="A164" s="35"/>
      <c r="B164" s="36"/>
      <c r="C164" s="244" t="s">
        <v>199</v>
      </c>
      <c r="D164" s="244" t="s">
        <v>165</v>
      </c>
      <c r="E164" s="245" t="s">
        <v>355</v>
      </c>
      <c r="F164" s="246" t="s">
        <v>356</v>
      </c>
      <c r="G164" s="247" t="s">
        <v>214</v>
      </c>
      <c r="H164" s="248">
        <v>1</v>
      </c>
      <c r="I164" s="249"/>
      <c r="J164" s="250">
        <f>ROUND(I164*H164,2)</f>
        <v>0</v>
      </c>
      <c r="K164" s="246" t="s">
        <v>129</v>
      </c>
      <c r="L164" s="251"/>
      <c r="M164" s="252" t="s">
        <v>1</v>
      </c>
      <c r="N164" s="253" t="s">
        <v>43</v>
      </c>
      <c r="O164" s="72"/>
      <c r="P164" s="196">
        <f>O164*H164</f>
        <v>0</v>
      </c>
      <c r="Q164" s="196">
        <v>0.29299999999999998</v>
      </c>
      <c r="R164" s="196">
        <f>Q164*H164</f>
        <v>0.29299999999999998</v>
      </c>
      <c r="S164" s="196">
        <v>0</v>
      </c>
      <c r="T164" s="19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198" t="s">
        <v>169</v>
      </c>
      <c r="AT164" s="198" t="s">
        <v>165</v>
      </c>
      <c r="AU164" s="198" t="s">
        <v>88</v>
      </c>
      <c r="AY164" s="18" t="s">
        <v>123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8" t="s">
        <v>86</v>
      </c>
      <c r="BK164" s="199">
        <f>ROUND(I164*H164,2)</f>
        <v>0</v>
      </c>
      <c r="BL164" s="18" t="s">
        <v>130</v>
      </c>
      <c r="BM164" s="198" t="s">
        <v>357</v>
      </c>
    </row>
    <row r="165" spans="1:65" s="12" customFormat="1" ht="22.9" customHeight="1">
      <c r="B165" s="171"/>
      <c r="C165" s="172"/>
      <c r="D165" s="173" t="s">
        <v>77</v>
      </c>
      <c r="E165" s="185" t="s">
        <v>175</v>
      </c>
      <c r="F165" s="185" t="s">
        <v>205</v>
      </c>
      <c r="G165" s="172"/>
      <c r="H165" s="172"/>
      <c r="I165" s="175"/>
      <c r="J165" s="186">
        <f>BK165</f>
        <v>0</v>
      </c>
      <c r="K165" s="172"/>
      <c r="L165" s="177"/>
      <c r="M165" s="178"/>
      <c r="N165" s="179"/>
      <c r="O165" s="179"/>
      <c r="P165" s="180">
        <f>SUM(P166:P182)</f>
        <v>0</v>
      </c>
      <c r="Q165" s="179"/>
      <c r="R165" s="180">
        <f>SUM(R166:R182)</f>
        <v>0</v>
      </c>
      <c r="S165" s="179"/>
      <c r="T165" s="181">
        <f>SUM(T166:T182)</f>
        <v>572.40508</v>
      </c>
      <c r="AR165" s="182" t="s">
        <v>86</v>
      </c>
      <c r="AT165" s="183" t="s">
        <v>77</v>
      </c>
      <c r="AU165" s="183" t="s">
        <v>86</v>
      </c>
      <c r="AY165" s="182" t="s">
        <v>123</v>
      </c>
      <c r="BK165" s="184">
        <f>SUM(BK166:BK182)</f>
        <v>0</v>
      </c>
    </row>
    <row r="166" spans="1:65" s="2" customFormat="1" ht="21.75" customHeight="1">
      <c r="A166" s="35"/>
      <c r="B166" s="36"/>
      <c r="C166" s="187" t="s">
        <v>206</v>
      </c>
      <c r="D166" s="187" t="s">
        <v>125</v>
      </c>
      <c r="E166" s="188" t="s">
        <v>207</v>
      </c>
      <c r="F166" s="189" t="s">
        <v>208</v>
      </c>
      <c r="G166" s="190" t="s">
        <v>209</v>
      </c>
      <c r="H166" s="191">
        <v>1</v>
      </c>
      <c r="I166" s="192"/>
      <c r="J166" s="193">
        <f>ROUND(I166*H166,2)</f>
        <v>0</v>
      </c>
      <c r="K166" s="189" t="s">
        <v>1</v>
      </c>
      <c r="L166" s="40"/>
      <c r="M166" s="194" t="s">
        <v>1</v>
      </c>
      <c r="N166" s="195" t="s">
        <v>43</v>
      </c>
      <c r="O166" s="7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198" t="s">
        <v>130</v>
      </c>
      <c r="AT166" s="198" t="s">
        <v>125</v>
      </c>
      <c r="AU166" s="198" t="s">
        <v>88</v>
      </c>
      <c r="AY166" s="18" t="s">
        <v>123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8" t="s">
        <v>86</v>
      </c>
      <c r="BK166" s="199">
        <f>ROUND(I166*H166,2)</f>
        <v>0</v>
      </c>
      <c r="BL166" s="18" t="s">
        <v>130</v>
      </c>
      <c r="BM166" s="198" t="s">
        <v>358</v>
      </c>
    </row>
    <row r="167" spans="1:65" s="2" customFormat="1" ht="24.2" customHeight="1">
      <c r="A167" s="35"/>
      <c r="B167" s="36"/>
      <c r="C167" s="187" t="s">
        <v>211</v>
      </c>
      <c r="D167" s="187" t="s">
        <v>125</v>
      </c>
      <c r="E167" s="188" t="s">
        <v>212</v>
      </c>
      <c r="F167" s="189" t="s">
        <v>213</v>
      </c>
      <c r="G167" s="190" t="s">
        <v>214</v>
      </c>
      <c r="H167" s="191">
        <v>21</v>
      </c>
      <c r="I167" s="192"/>
      <c r="J167" s="193">
        <f>ROUND(I167*H167,2)</f>
        <v>0</v>
      </c>
      <c r="K167" s="189" t="s">
        <v>129</v>
      </c>
      <c r="L167" s="40"/>
      <c r="M167" s="194" t="s">
        <v>1</v>
      </c>
      <c r="N167" s="195" t="s">
        <v>43</v>
      </c>
      <c r="O167" s="72"/>
      <c r="P167" s="196">
        <f>O167*H167</f>
        <v>0</v>
      </c>
      <c r="Q167" s="196">
        <v>0</v>
      </c>
      <c r="R167" s="196">
        <f>Q167*H167</f>
        <v>0</v>
      </c>
      <c r="S167" s="196">
        <v>0.16500000000000001</v>
      </c>
      <c r="T167" s="197">
        <f>S167*H167</f>
        <v>3.4650000000000003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8" t="s">
        <v>130</v>
      </c>
      <c r="AT167" s="198" t="s">
        <v>125</v>
      </c>
      <c r="AU167" s="198" t="s">
        <v>88</v>
      </c>
      <c r="AY167" s="18" t="s">
        <v>123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8" t="s">
        <v>86</v>
      </c>
      <c r="BK167" s="199">
        <f>ROUND(I167*H167,2)</f>
        <v>0</v>
      </c>
      <c r="BL167" s="18" t="s">
        <v>130</v>
      </c>
      <c r="BM167" s="198" t="s">
        <v>359</v>
      </c>
    </row>
    <row r="168" spans="1:65" s="14" customFormat="1" ht="11.25">
      <c r="B168" s="211"/>
      <c r="C168" s="212"/>
      <c r="D168" s="202" t="s">
        <v>140</v>
      </c>
      <c r="E168" s="213" t="s">
        <v>1</v>
      </c>
      <c r="F168" s="214" t="s">
        <v>360</v>
      </c>
      <c r="G168" s="212"/>
      <c r="H168" s="215">
        <v>21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140</v>
      </c>
      <c r="AU168" s="221" t="s">
        <v>88</v>
      </c>
      <c r="AV168" s="14" t="s">
        <v>88</v>
      </c>
      <c r="AW168" s="14" t="s">
        <v>34</v>
      </c>
      <c r="AX168" s="14" t="s">
        <v>86</v>
      </c>
      <c r="AY168" s="221" t="s">
        <v>123</v>
      </c>
    </row>
    <row r="169" spans="1:65" s="2" customFormat="1" ht="24.2" customHeight="1">
      <c r="A169" s="35"/>
      <c r="B169" s="36"/>
      <c r="C169" s="187" t="s">
        <v>217</v>
      </c>
      <c r="D169" s="187" t="s">
        <v>125</v>
      </c>
      <c r="E169" s="188" t="s">
        <v>218</v>
      </c>
      <c r="F169" s="189" t="s">
        <v>219</v>
      </c>
      <c r="G169" s="190" t="s">
        <v>220</v>
      </c>
      <c r="H169" s="191">
        <v>46</v>
      </c>
      <c r="I169" s="192"/>
      <c r="J169" s="193">
        <f>ROUND(I169*H169,2)</f>
        <v>0</v>
      </c>
      <c r="K169" s="189" t="s">
        <v>129</v>
      </c>
      <c r="L169" s="40"/>
      <c r="M169" s="194" t="s">
        <v>1</v>
      </c>
      <c r="N169" s="195" t="s">
        <v>43</v>
      </c>
      <c r="O169" s="72"/>
      <c r="P169" s="196">
        <f>O169*H169</f>
        <v>0</v>
      </c>
      <c r="Q169" s="196">
        <v>0</v>
      </c>
      <c r="R169" s="196">
        <f>Q169*H169</f>
        <v>0</v>
      </c>
      <c r="S169" s="196">
        <v>1.98E-3</v>
      </c>
      <c r="T169" s="197">
        <f>S169*H169</f>
        <v>9.1079999999999994E-2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8" t="s">
        <v>130</v>
      </c>
      <c r="AT169" s="198" t="s">
        <v>125</v>
      </c>
      <c r="AU169" s="198" t="s">
        <v>88</v>
      </c>
      <c r="AY169" s="18" t="s">
        <v>123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8" t="s">
        <v>86</v>
      </c>
      <c r="BK169" s="199">
        <f>ROUND(I169*H169,2)</f>
        <v>0</v>
      </c>
      <c r="BL169" s="18" t="s">
        <v>130</v>
      </c>
      <c r="BM169" s="198" t="s">
        <v>361</v>
      </c>
    </row>
    <row r="170" spans="1:65" s="14" customFormat="1" ht="11.25">
      <c r="B170" s="211"/>
      <c r="C170" s="212"/>
      <c r="D170" s="202" t="s">
        <v>140</v>
      </c>
      <c r="E170" s="213" t="s">
        <v>1</v>
      </c>
      <c r="F170" s="214" t="s">
        <v>362</v>
      </c>
      <c r="G170" s="212"/>
      <c r="H170" s="215">
        <v>46</v>
      </c>
      <c r="I170" s="216"/>
      <c r="J170" s="212"/>
      <c r="K170" s="212"/>
      <c r="L170" s="217"/>
      <c r="M170" s="218"/>
      <c r="N170" s="219"/>
      <c r="O170" s="219"/>
      <c r="P170" s="219"/>
      <c r="Q170" s="219"/>
      <c r="R170" s="219"/>
      <c r="S170" s="219"/>
      <c r="T170" s="220"/>
      <c r="AT170" s="221" t="s">
        <v>140</v>
      </c>
      <c r="AU170" s="221" t="s">
        <v>88</v>
      </c>
      <c r="AV170" s="14" t="s">
        <v>88</v>
      </c>
      <c r="AW170" s="14" t="s">
        <v>34</v>
      </c>
      <c r="AX170" s="14" t="s">
        <v>86</v>
      </c>
      <c r="AY170" s="221" t="s">
        <v>123</v>
      </c>
    </row>
    <row r="171" spans="1:65" s="2" customFormat="1" ht="33" customHeight="1">
      <c r="A171" s="35"/>
      <c r="B171" s="36"/>
      <c r="C171" s="187" t="s">
        <v>225</v>
      </c>
      <c r="D171" s="187" t="s">
        <v>125</v>
      </c>
      <c r="E171" s="188" t="s">
        <v>226</v>
      </c>
      <c r="F171" s="189" t="s">
        <v>227</v>
      </c>
      <c r="G171" s="190" t="s">
        <v>138</v>
      </c>
      <c r="H171" s="191">
        <v>30</v>
      </c>
      <c r="I171" s="192"/>
      <c r="J171" s="193">
        <f>ROUND(I171*H171,2)</f>
        <v>0</v>
      </c>
      <c r="K171" s="189" t="s">
        <v>129</v>
      </c>
      <c r="L171" s="40"/>
      <c r="M171" s="194" t="s">
        <v>1</v>
      </c>
      <c r="N171" s="195" t="s">
        <v>43</v>
      </c>
      <c r="O171" s="72"/>
      <c r="P171" s="196">
        <f>O171*H171</f>
        <v>0</v>
      </c>
      <c r="Q171" s="196">
        <v>0</v>
      </c>
      <c r="R171" s="196">
        <f>Q171*H171</f>
        <v>0</v>
      </c>
      <c r="S171" s="196">
        <v>0.35</v>
      </c>
      <c r="T171" s="197">
        <f>S171*H171</f>
        <v>10.5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8" t="s">
        <v>130</v>
      </c>
      <c r="AT171" s="198" t="s">
        <v>125</v>
      </c>
      <c r="AU171" s="198" t="s">
        <v>88</v>
      </c>
      <c r="AY171" s="18" t="s">
        <v>123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8" t="s">
        <v>86</v>
      </c>
      <c r="BK171" s="199">
        <f>ROUND(I171*H171,2)</f>
        <v>0</v>
      </c>
      <c r="BL171" s="18" t="s">
        <v>130</v>
      </c>
      <c r="BM171" s="198" t="s">
        <v>363</v>
      </c>
    </row>
    <row r="172" spans="1:65" s="14" customFormat="1" ht="11.25">
      <c r="B172" s="211"/>
      <c r="C172" s="212"/>
      <c r="D172" s="202" t="s">
        <v>140</v>
      </c>
      <c r="E172" s="213" t="s">
        <v>1</v>
      </c>
      <c r="F172" s="214" t="s">
        <v>364</v>
      </c>
      <c r="G172" s="212"/>
      <c r="H172" s="215">
        <v>30</v>
      </c>
      <c r="I172" s="216"/>
      <c r="J172" s="212"/>
      <c r="K172" s="212"/>
      <c r="L172" s="217"/>
      <c r="M172" s="218"/>
      <c r="N172" s="219"/>
      <c r="O172" s="219"/>
      <c r="P172" s="219"/>
      <c r="Q172" s="219"/>
      <c r="R172" s="219"/>
      <c r="S172" s="219"/>
      <c r="T172" s="220"/>
      <c r="AT172" s="221" t="s">
        <v>140</v>
      </c>
      <c r="AU172" s="221" t="s">
        <v>88</v>
      </c>
      <c r="AV172" s="14" t="s">
        <v>88</v>
      </c>
      <c r="AW172" s="14" t="s">
        <v>34</v>
      </c>
      <c r="AX172" s="14" t="s">
        <v>86</v>
      </c>
      <c r="AY172" s="221" t="s">
        <v>123</v>
      </c>
    </row>
    <row r="173" spans="1:65" s="2" customFormat="1" ht="33" customHeight="1">
      <c r="A173" s="35"/>
      <c r="B173" s="36"/>
      <c r="C173" s="187" t="s">
        <v>231</v>
      </c>
      <c r="D173" s="187" t="s">
        <v>125</v>
      </c>
      <c r="E173" s="188" t="s">
        <v>232</v>
      </c>
      <c r="F173" s="189" t="s">
        <v>233</v>
      </c>
      <c r="G173" s="190" t="s">
        <v>138</v>
      </c>
      <c r="H173" s="191">
        <v>847</v>
      </c>
      <c r="I173" s="192"/>
      <c r="J173" s="193">
        <f>ROUND(I173*H173,2)</f>
        <v>0</v>
      </c>
      <c r="K173" s="189" t="s">
        <v>129</v>
      </c>
      <c r="L173" s="40"/>
      <c r="M173" s="194" t="s">
        <v>1</v>
      </c>
      <c r="N173" s="195" t="s">
        <v>43</v>
      </c>
      <c r="O173" s="72"/>
      <c r="P173" s="196">
        <f>O173*H173</f>
        <v>0</v>
      </c>
      <c r="Q173" s="196">
        <v>0</v>
      </c>
      <c r="R173" s="196">
        <f>Q173*H173</f>
        <v>0</v>
      </c>
      <c r="S173" s="196">
        <v>0.55000000000000004</v>
      </c>
      <c r="T173" s="197">
        <f>S173*H173</f>
        <v>465.85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198" t="s">
        <v>130</v>
      </c>
      <c r="AT173" s="198" t="s">
        <v>125</v>
      </c>
      <c r="AU173" s="198" t="s">
        <v>88</v>
      </c>
      <c r="AY173" s="18" t="s">
        <v>123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8" t="s">
        <v>86</v>
      </c>
      <c r="BK173" s="199">
        <f>ROUND(I173*H173,2)</f>
        <v>0</v>
      </c>
      <c r="BL173" s="18" t="s">
        <v>130</v>
      </c>
      <c r="BM173" s="198" t="s">
        <v>365</v>
      </c>
    </row>
    <row r="174" spans="1:65" s="2" customFormat="1" ht="24.2" customHeight="1">
      <c r="A174" s="35"/>
      <c r="B174" s="36"/>
      <c r="C174" s="187" t="s">
        <v>235</v>
      </c>
      <c r="D174" s="187" t="s">
        <v>125</v>
      </c>
      <c r="E174" s="188" t="s">
        <v>236</v>
      </c>
      <c r="F174" s="189" t="s">
        <v>237</v>
      </c>
      <c r="G174" s="190" t="s">
        <v>138</v>
      </c>
      <c r="H174" s="191">
        <v>42.045000000000002</v>
      </c>
      <c r="I174" s="192"/>
      <c r="J174" s="193">
        <f>ROUND(I174*H174,2)</f>
        <v>0</v>
      </c>
      <c r="K174" s="189" t="s">
        <v>129</v>
      </c>
      <c r="L174" s="40"/>
      <c r="M174" s="194" t="s">
        <v>1</v>
      </c>
      <c r="N174" s="195" t="s">
        <v>43</v>
      </c>
      <c r="O174" s="72"/>
      <c r="P174" s="196">
        <f>O174*H174</f>
        <v>0</v>
      </c>
      <c r="Q174" s="196">
        <v>0</v>
      </c>
      <c r="R174" s="196">
        <f>Q174*H174</f>
        <v>0</v>
      </c>
      <c r="S174" s="196">
        <v>2.2000000000000002</v>
      </c>
      <c r="T174" s="197">
        <f>S174*H174</f>
        <v>92.499000000000009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8" t="s">
        <v>130</v>
      </c>
      <c r="AT174" s="198" t="s">
        <v>125</v>
      </c>
      <c r="AU174" s="198" t="s">
        <v>88</v>
      </c>
      <c r="AY174" s="18" t="s">
        <v>123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8" t="s">
        <v>86</v>
      </c>
      <c r="BK174" s="199">
        <f>ROUND(I174*H174,2)</f>
        <v>0</v>
      </c>
      <c r="BL174" s="18" t="s">
        <v>130</v>
      </c>
      <c r="BM174" s="198" t="s">
        <v>366</v>
      </c>
    </row>
    <row r="175" spans="1:65" s="14" customFormat="1" ht="11.25">
      <c r="B175" s="211"/>
      <c r="C175" s="212"/>
      <c r="D175" s="202" t="s">
        <v>140</v>
      </c>
      <c r="E175" s="213" t="s">
        <v>1</v>
      </c>
      <c r="F175" s="214" t="s">
        <v>367</v>
      </c>
      <c r="G175" s="212"/>
      <c r="H175" s="215">
        <v>17.395</v>
      </c>
      <c r="I175" s="216"/>
      <c r="J175" s="212"/>
      <c r="K175" s="212"/>
      <c r="L175" s="217"/>
      <c r="M175" s="218"/>
      <c r="N175" s="219"/>
      <c r="O175" s="219"/>
      <c r="P175" s="219"/>
      <c r="Q175" s="219"/>
      <c r="R175" s="219"/>
      <c r="S175" s="219"/>
      <c r="T175" s="220"/>
      <c r="AT175" s="221" t="s">
        <v>140</v>
      </c>
      <c r="AU175" s="221" t="s">
        <v>88</v>
      </c>
      <c r="AV175" s="14" t="s">
        <v>88</v>
      </c>
      <c r="AW175" s="14" t="s">
        <v>34</v>
      </c>
      <c r="AX175" s="14" t="s">
        <v>78</v>
      </c>
      <c r="AY175" s="221" t="s">
        <v>123</v>
      </c>
    </row>
    <row r="176" spans="1:65" s="14" customFormat="1" ht="11.25">
      <c r="B176" s="211"/>
      <c r="C176" s="212"/>
      <c r="D176" s="202" t="s">
        <v>140</v>
      </c>
      <c r="E176" s="213" t="s">
        <v>1</v>
      </c>
      <c r="F176" s="214" t="s">
        <v>368</v>
      </c>
      <c r="G176" s="212"/>
      <c r="H176" s="215">
        <v>14.1</v>
      </c>
      <c r="I176" s="216"/>
      <c r="J176" s="212"/>
      <c r="K176" s="212"/>
      <c r="L176" s="217"/>
      <c r="M176" s="218"/>
      <c r="N176" s="219"/>
      <c r="O176" s="219"/>
      <c r="P176" s="219"/>
      <c r="Q176" s="219"/>
      <c r="R176" s="219"/>
      <c r="S176" s="219"/>
      <c r="T176" s="220"/>
      <c r="AT176" s="221" t="s">
        <v>140</v>
      </c>
      <c r="AU176" s="221" t="s">
        <v>88</v>
      </c>
      <c r="AV176" s="14" t="s">
        <v>88</v>
      </c>
      <c r="AW176" s="14" t="s">
        <v>34</v>
      </c>
      <c r="AX176" s="14" t="s">
        <v>78</v>
      </c>
      <c r="AY176" s="221" t="s">
        <v>123</v>
      </c>
    </row>
    <row r="177" spans="1:65" s="14" customFormat="1" ht="11.25">
      <c r="B177" s="211"/>
      <c r="C177" s="212"/>
      <c r="D177" s="202" t="s">
        <v>140</v>
      </c>
      <c r="E177" s="213" t="s">
        <v>1</v>
      </c>
      <c r="F177" s="214" t="s">
        <v>369</v>
      </c>
      <c r="G177" s="212"/>
      <c r="H177" s="215">
        <v>0.5</v>
      </c>
      <c r="I177" s="216"/>
      <c r="J177" s="212"/>
      <c r="K177" s="212"/>
      <c r="L177" s="217"/>
      <c r="M177" s="218"/>
      <c r="N177" s="219"/>
      <c r="O177" s="219"/>
      <c r="P177" s="219"/>
      <c r="Q177" s="219"/>
      <c r="R177" s="219"/>
      <c r="S177" s="219"/>
      <c r="T177" s="220"/>
      <c r="AT177" s="221" t="s">
        <v>140</v>
      </c>
      <c r="AU177" s="221" t="s">
        <v>88</v>
      </c>
      <c r="AV177" s="14" t="s">
        <v>88</v>
      </c>
      <c r="AW177" s="14" t="s">
        <v>34</v>
      </c>
      <c r="AX177" s="14" t="s">
        <v>78</v>
      </c>
      <c r="AY177" s="221" t="s">
        <v>123</v>
      </c>
    </row>
    <row r="178" spans="1:65" s="14" customFormat="1" ht="11.25">
      <c r="B178" s="211"/>
      <c r="C178" s="212"/>
      <c r="D178" s="202" t="s">
        <v>140</v>
      </c>
      <c r="E178" s="213" t="s">
        <v>1</v>
      </c>
      <c r="F178" s="214" t="s">
        <v>370</v>
      </c>
      <c r="G178" s="212"/>
      <c r="H178" s="215">
        <v>5.25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140</v>
      </c>
      <c r="AU178" s="221" t="s">
        <v>88</v>
      </c>
      <c r="AV178" s="14" t="s">
        <v>88</v>
      </c>
      <c r="AW178" s="14" t="s">
        <v>34</v>
      </c>
      <c r="AX178" s="14" t="s">
        <v>78</v>
      </c>
      <c r="AY178" s="221" t="s">
        <v>123</v>
      </c>
    </row>
    <row r="179" spans="1:65" s="14" customFormat="1" ht="11.25">
      <c r="B179" s="211"/>
      <c r="C179" s="212"/>
      <c r="D179" s="202" t="s">
        <v>140</v>
      </c>
      <c r="E179" s="213" t="s">
        <v>1</v>
      </c>
      <c r="F179" s="214" t="s">
        <v>244</v>
      </c>
      <c r="G179" s="212"/>
      <c r="H179" s="215">
        <v>1.8</v>
      </c>
      <c r="I179" s="216"/>
      <c r="J179" s="212"/>
      <c r="K179" s="212"/>
      <c r="L179" s="217"/>
      <c r="M179" s="218"/>
      <c r="N179" s="219"/>
      <c r="O179" s="219"/>
      <c r="P179" s="219"/>
      <c r="Q179" s="219"/>
      <c r="R179" s="219"/>
      <c r="S179" s="219"/>
      <c r="T179" s="220"/>
      <c r="AT179" s="221" t="s">
        <v>140</v>
      </c>
      <c r="AU179" s="221" t="s">
        <v>88</v>
      </c>
      <c r="AV179" s="14" t="s">
        <v>88</v>
      </c>
      <c r="AW179" s="14" t="s">
        <v>34</v>
      </c>
      <c r="AX179" s="14" t="s">
        <v>78</v>
      </c>
      <c r="AY179" s="221" t="s">
        <v>123</v>
      </c>
    </row>
    <row r="180" spans="1:65" s="14" customFormat="1" ht="11.25">
      <c r="B180" s="211"/>
      <c r="C180" s="212"/>
      <c r="D180" s="202" t="s">
        <v>140</v>
      </c>
      <c r="E180" s="213" t="s">
        <v>1</v>
      </c>
      <c r="F180" s="214" t="s">
        <v>245</v>
      </c>
      <c r="G180" s="212"/>
      <c r="H180" s="215">
        <v>3</v>
      </c>
      <c r="I180" s="216"/>
      <c r="J180" s="212"/>
      <c r="K180" s="212"/>
      <c r="L180" s="217"/>
      <c r="M180" s="218"/>
      <c r="N180" s="219"/>
      <c r="O180" s="219"/>
      <c r="P180" s="219"/>
      <c r="Q180" s="219"/>
      <c r="R180" s="219"/>
      <c r="S180" s="219"/>
      <c r="T180" s="220"/>
      <c r="AT180" s="221" t="s">
        <v>140</v>
      </c>
      <c r="AU180" s="221" t="s">
        <v>88</v>
      </c>
      <c r="AV180" s="14" t="s">
        <v>88</v>
      </c>
      <c r="AW180" s="14" t="s">
        <v>34</v>
      </c>
      <c r="AX180" s="14" t="s">
        <v>78</v>
      </c>
      <c r="AY180" s="221" t="s">
        <v>123</v>
      </c>
    </row>
    <row r="181" spans="1:65" s="16" customFormat="1" ht="11.25">
      <c r="B181" s="233"/>
      <c r="C181" s="234"/>
      <c r="D181" s="202" t="s">
        <v>140</v>
      </c>
      <c r="E181" s="235" t="s">
        <v>1</v>
      </c>
      <c r="F181" s="236" t="s">
        <v>152</v>
      </c>
      <c r="G181" s="234"/>
      <c r="H181" s="237">
        <v>42.045000000000002</v>
      </c>
      <c r="I181" s="238"/>
      <c r="J181" s="234"/>
      <c r="K181" s="234"/>
      <c r="L181" s="239"/>
      <c r="M181" s="240"/>
      <c r="N181" s="241"/>
      <c r="O181" s="241"/>
      <c r="P181" s="241"/>
      <c r="Q181" s="241"/>
      <c r="R181" s="241"/>
      <c r="S181" s="241"/>
      <c r="T181" s="242"/>
      <c r="AT181" s="243" t="s">
        <v>140</v>
      </c>
      <c r="AU181" s="243" t="s">
        <v>88</v>
      </c>
      <c r="AV181" s="16" t="s">
        <v>130</v>
      </c>
      <c r="AW181" s="16" t="s">
        <v>34</v>
      </c>
      <c r="AX181" s="16" t="s">
        <v>86</v>
      </c>
      <c r="AY181" s="243" t="s">
        <v>123</v>
      </c>
    </row>
    <row r="182" spans="1:65" s="2" customFormat="1" ht="24.2" customHeight="1">
      <c r="A182" s="35"/>
      <c r="B182" s="36"/>
      <c r="C182" s="187" t="s">
        <v>7</v>
      </c>
      <c r="D182" s="187" t="s">
        <v>125</v>
      </c>
      <c r="E182" s="188" t="s">
        <v>246</v>
      </c>
      <c r="F182" s="189" t="s">
        <v>247</v>
      </c>
      <c r="G182" s="190" t="s">
        <v>209</v>
      </c>
      <c r="H182" s="191">
        <v>1</v>
      </c>
      <c r="I182" s="192"/>
      <c r="J182" s="193">
        <f>ROUND(I182*H182,2)</f>
        <v>0</v>
      </c>
      <c r="K182" s="189" t="s">
        <v>1</v>
      </c>
      <c r="L182" s="40"/>
      <c r="M182" s="194" t="s">
        <v>1</v>
      </c>
      <c r="N182" s="195" t="s">
        <v>43</v>
      </c>
      <c r="O182" s="72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8" t="s">
        <v>130</v>
      </c>
      <c r="AT182" s="198" t="s">
        <v>125</v>
      </c>
      <c r="AU182" s="198" t="s">
        <v>88</v>
      </c>
      <c r="AY182" s="18" t="s">
        <v>123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8" t="s">
        <v>86</v>
      </c>
      <c r="BK182" s="199">
        <f>ROUND(I182*H182,2)</f>
        <v>0</v>
      </c>
      <c r="BL182" s="18" t="s">
        <v>130</v>
      </c>
      <c r="BM182" s="198" t="s">
        <v>371</v>
      </c>
    </row>
    <row r="183" spans="1:65" s="12" customFormat="1" ht="22.9" customHeight="1">
      <c r="B183" s="171"/>
      <c r="C183" s="172"/>
      <c r="D183" s="173" t="s">
        <v>77</v>
      </c>
      <c r="E183" s="185" t="s">
        <v>250</v>
      </c>
      <c r="F183" s="185" t="s">
        <v>251</v>
      </c>
      <c r="G183" s="172"/>
      <c r="H183" s="172"/>
      <c r="I183" s="175"/>
      <c r="J183" s="186">
        <f>BK183</f>
        <v>0</v>
      </c>
      <c r="K183" s="172"/>
      <c r="L183" s="177"/>
      <c r="M183" s="178"/>
      <c r="N183" s="179"/>
      <c r="O183" s="179"/>
      <c r="P183" s="180">
        <f>SUM(P184:P208)</f>
        <v>0</v>
      </c>
      <c r="Q183" s="179"/>
      <c r="R183" s="180">
        <f>SUM(R184:R208)</f>
        <v>0</v>
      </c>
      <c r="S183" s="179"/>
      <c r="T183" s="181">
        <f>SUM(T184:T208)</f>
        <v>0</v>
      </c>
      <c r="AR183" s="182" t="s">
        <v>86</v>
      </c>
      <c r="AT183" s="183" t="s">
        <v>77</v>
      </c>
      <c r="AU183" s="183" t="s">
        <v>86</v>
      </c>
      <c r="AY183" s="182" t="s">
        <v>123</v>
      </c>
      <c r="BK183" s="184">
        <f>SUM(BK184:BK208)</f>
        <v>0</v>
      </c>
    </row>
    <row r="184" spans="1:65" s="2" customFormat="1" ht="16.5" customHeight="1">
      <c r="A184" s="35"/>
      <c r="B184" s="36"/>
      <c r="C184" s="187" t="s">
        <v>252</v>
      </c>
      <c r="D184" s="187" t="s">
        <v>125</v>
      </c>
      <c r="E184" s="188" t="s">
        <v>253</v>
      </c>
      <c r="F184" s="189" t="s">
        <v>254</v>
      </c>
      <c r="G184" s="190" t="s">
        <v>168</v>
      </c>
      <c r="H184" s="191">
        <v>572.40499999999997</v>
      </c>
      <c r="I184" s="192"/>
      <c r="J184" s="193">
        <f>ROUND(I184*H184,2)</f>
        <v>0</v>
      </c>
      <c r="K184" s="189" t="s">
        <v>129</v>
      </c>
      <c r="L184" s="40"/>
      <c r="M184" s="194" t="s">
        <v>1</v>
      </c>
      <c r="N184" s="195" t="s">
        <v>43</v>
      </c>
      <c r="O184" s="72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8" t="s">
        <v>130</v>
      </c>
      <c r="AT184" s="198" t="s">
        <v>125</v>
      </c>
      <c r="AU184" s="198" t="s">
        <v>88</v>
      </c>
      <c r="AY184" s="18" t="s">
        <v>123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8" t="s">
        <v>86</v>
      </c>
      <c r="BK184" s="199">
        <f>ROUND(I184*H184,2)</f>
        <v>0</v>
      </c>
      <c r="BL184" s="18" t="s">
        <v>130</v>
      </c>
      <c r="BM184" s="198" t="s">
        <v>372</v>
      </c>
    </row>
    <row r="185" spans="1:65" s="2" customFormat="1" ht="24.2" customHeight="1">
      <c r="A185" s="35"/>
      <c r="B185" s="36"/>
      <c r="C185" s="187" t="s">
        <v>256</v>
      </c>
      <c r="D185" s="187" t="s">
        <v>125</v>
      </c>
      <c r="E185" s="188" t="s">
        <v>257</v>
      </c>
      <c r="F185" s="189" t="s">
        <v>258</v>
      </c>
      <c r="G185" s="190" t="s">
        <v>168</v>
      </c>
      <c r="H185" s="191">
        <v>572.40499999999997</v>
      </c>
      <c r="I185" s="192"/>
      <c r="J185" s="193">
        <f>ROUND(I185*H185,2)</f>
        <v>0</v>
      </c>
      <c r="K185" s="189" t="s">
        <v>129</v>
      </c>
      <c r="L185" s="40"/>
      <c r="M185" s="194" t="s">
        <v>1</v>
      </c>
      <c r="N185" s="195" t="s">
        <v>43</v>
      </c>
      <c r="O185" s="72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8" t="s">
        <v>130</v>
      </c>
      <c r="AT185" s="198" t="s">
        <v>125</v>
      </c>
      <c r="AU185" s="198" t="s">
        <v>88</v>
      </c>
      <c r="AY185" s="18" t="s">
        <v>123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8" t="s">
        <v>86</v>
      </c>
      <c r="BK185" s="199">
        <f>ROUND(I185*H185,2)</f>
        <v>0</v>
      </c>
      <c r="BL185" s="18" t="s">
        <v>130</v>
      </c>
      <c r="BM185" s="198" t="s">
        <v>373</v>
      </c>
    </row>
    <row r="186" spans="1:65" s="2" customFormat="1" ht="24.2" customHeight="1">
      <c r="A186" s="35"/>
      <c r="B186" s="36"/>
      <c r="C186" s="187" t="s">
        <v>260</v>
      </c>
      <c r="D186" s="187" t="s">
        <v>125</v>
      </c>
      <c r="E186" s="188" t="s">
        <v>261</v>
      </c>
      <c r="F186" s="189" t="s">
        <v>262</v>
      </c>
      <c r="G186" s="190" t="s">
        <v>168</v>
      </c>
      <c r="H186" s="191">
        <v>2289.62</v>
      </c>
      <c r="I186" s="192"/>
      <c r="J186" s="193">
        <f>ROUND(I186*H186,2)</f>
        <v>0</v>
      </c>
      <c r="K186" s="189" t="s">
        <v>129</v>
      </c>
      <c r="L186" s="40"/>
      <c r="M186" s="194" t="s">
        <v>1</v>
      </c>
      <c r="N186" s="195" t="s">
        <v>43</v>
      </c>
      <c r="O186" s="72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198" t="s">
        <v>130</v>
      </c>
      <c r="AT186" s="198" t="s">
        <v>125</v>
      </c>
      <c r="AU186" s="198" t="s">
        <v>88</v>
      </c>
      <c r="AY186" s="18" t="s">
        <v>123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8" t="s">
        <v>86</v>
      </c>
      <c r="BK186" s="199">
        <f>ROUND(I186*H186,2)</f>
        <v>0</v>
      </c>
      <c r="BL186" s="18" t="s">
        <v>130</v>
      </c>
      <c r="BM186" s="198" t="s">
        <v>374</v>
      </c>
    </row>
    <row r="187" spans="1:65" s="14" customFormat="1" ht="11.25">
      <c r="B187" s="211"/>
      <c r="C187" s="212"/>
      <c r="D187" s="202" t="s">
        <v>140</v>
      </c>
      <c r="E187" s="212"/>
      <c r="F187" s="214" t="s">
        <v>375</v>
      </c>
      <c r="G187" s="212"/>
      <c r="H187" s="215">
        <v>2289.62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140</v>
      </c>
      <c r="AU187" s="221" t="s">
        <v>88</v>
      </c>
      <c r="AV187" s="14" t="s">
        <v>88</v>
      </c>
      <c r="AW187" s="14" t="s">
        <v>4</v>
      </c>
      <c r="AX187" s="14" t="s">
        <v>86</v>
      </c>
      <c r="AY187" s="221" t="s">
        <v>123</v>
      </c>
    </row>
    <row r="188" spans="1:65" s="2" customFormat="1" ht="16.5" customHeight="1">
      <c r="A188" s="35"/>
      <c r="B188" s="36"/>
      <c r="C188" s="187" t="s">
        <v>265</v>
      </c>
      <c r="D188" s="187" t="s">
        <v>125</v>
      </c>
      <c r="E188" s="188" t="s">
        <v>266</v>
      </c>
      <c r="F188" s="189" t="s">
        <v>267</v>
      </c>
      <c r="G188" s="190" t="s">
        <v>168</v>
      </c>
      <c r="H188" s="191">
        <v>572.40499999999997</v>
      </c>
      <c r="I188" s="192"/>
      <c r="J188" s="193">
        <f>ROUND(I188*H188,2)</f>
        <v>0</v>
      </c>
      <c r="K188" s="189" t="s">
        <v>129</v>
      </c>
      <c r="L188" s="40"/>
      <c r="M188" s="194" t="s">
        <v>1</v>
      </c>
      <c r="N188" s="195" t="s">
        <v>43</v>
      </c>
      <c r="O188" s="72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8" t="s">
        <v>130</v>
      </c>
      <c r="AT188" s="198" t="s">
        <v>125</v>
      </c>
      <c r="AU188" s="198" t="s">
        <v>88</v>
      </c>
      <c r="AY188" s="18" t="s">
        <v>123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8" t="s">
        <v>86</v>
      </c>
      <c r="BK188" s="199">
        <f>ROUND(I188*H188,2)</f>
        <v>0</v>
      </c>
      <c r="BL188" s="18" t="s">
        <v>130</v>
      </c>
      <c r="BM188" s="198" t="s">
        <v>376</v>
      </c>
    </row>
    <row r="189" spans="1:65" s="2" customFormat="1" ht="55.5" customHeight="1">
      <c r="A189" s="35"/>
      <c r="B189" s="36"/>
      <c r="C189" s="187" t="s">
        <v>269</v>
      </c>
      <c r="D189" s="187" t="s">
        <v>125</v>
      </c>
      <c r="E189" s="188" t="s">
        <v>270</v>
      </c>
      <c r="F189" s="189" t="s">
        <v>271</v>
      </c>
      <c r="G189" s="190" t="s">
        <v>168</v>
      </c>
      <c r="H189" s="191">
        <v>0.25</v>
      </c>
      <c r="I189" s="192"/>
      <c r="J189" s="193">
        <f>ROUND(I189*H189,2)</f>
        <v>0</v>
      </c>
      <c r="K189" s="189" t="s">
        <v>1</v>
      </c>
      <c r="L189" s="40"/>
      <c r="M189" s="194" t="s">
        <v>1</v>
      </c>
      <c r="N189" s="195" t="s">
        <v>43</v>
      </c>
      <c r="O189" s="7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198" t="s">
        <v>130</v>
      </c>
      <c r="AT189" s="198" t="s">
        <v>125</v>
      </c>
      <c r="AU189" s="198" t="s">
        <v>88</v>
      </c>
      <c r="AY189" s="18" t="s">
        <v>123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8" t="s">
        <v>86</v>
      </c>
      <c r="BK189" s="199">
        <f>ROUND(I189*H189,2)</f>
        <v>0</v>
      </c>
      <c r="BL189" s="18" t="s">
        <v>130</v>
      </c>
      <c r="BM189" s="198" t="s">
        <v>377</v>
      </c>
    </row>
    <row r="190" spans="1:65" s="2" customFormat="1" ht="29.25">
      <c r="A190" s="35"/>
      <c r="B190" s="36"/>
      <c r="C190" s="37"/>
      <c r="D190" s="202" t="s">
        <v>222</v>
      </c>
      <c r="E190" s="37"/>
      <c r="F190" s="254" t="s">
        <v>273</v>
      </c>
      <c r="G190" s="37"/>
      <c r="H190" s="37"/>
      <c r="I190" s="255"/>
      <c r="J190" s="37"/>
      <c r="K190" s="37"/>
      <c r="L190" s="40"/>
      <c r="M190" s="256"/>
      <c r="N190" s="257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222</v>
      </c>
      <c r="AU190" s="18" t="s">
        <v>88</v>
      </c>
    </row>
    <row r="191" spans="1:65" s="2" customFormat="1" ht="24.2" customHeight="1">
      <c r="A191" s="35"/>
      <c r="B191" s="36"/>
      <c r="C191" s="187" t="s">
        <v>274</v>
      </c>
      <c r="D191" s="187" t="s">
        <v>125</v>
      </c>
      <c r="E191" s="188" t="s">
        <v>275</v>
      </c>
      <c r="F191" s="189" t="s">
        <v>276</v>
      </c>
      <c r="G191" s="190" t="s">
        <v>168</v>
      </c>
      <c r="H191" s="191">
        <v>18</v>
      </c>
      <c r="I191" s="192"/>
      <c r="J191" s="193">
        <f>ROUND(I191*H191,2)</f>
        <v>0</v>
      </c>
      <c r="K191" s="189" t="s">
        <v>129</v>
      </c>
      <c r="L191" s="40"/>
      <c r="M191" s="194" t="s">
        <v>1</v>
      </c>
      <c r="N191" s="195" t="s">
        <v>43</v>
      </c>
      <c r="O191" s="7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8" t="s">
        <v>130</v>
      </c>
      <c r="AT191" s="198" t="s">
        <v>125</v>
      </c>
      <c r="AU191" s="198" t="s">
        <v>88</v>
      </c>
      <c r="AY191" s="18" t="s">
        <v>123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8" t="s">
        <v>86</v>
      </c>
      <c r="BK191" s="199">
        <f>ROUND(I191*H191,2)</f>
        <v>0</v>
      </c>
      <c r="BL191" s="18" t="s">
        <v>130</v>
      </c>
      <c r="BM191" s="198" t="s">
        <v>378</v>
      </c>
    </row>
    <row r="192" spans="1:65" s="2" customFormat="1" ht="33" customHeight="1">
      <c r="A192" s="35"/>
      <c r="B192" s="36"/>
      <c r="C192" s="187" t="s">
        <v>216</v>
      </c>
      <c r="D192" s="187" t="s">
        <v>125</v>
      </c>
      <c r="E192" s="188" t="s">
        <v>278</v>
      </c>
      <c r="F192" s="189" t="s">
        <v>279</v>
      </c>
      <c r="G192" s="190" t="s">
        <v>168</v>
      </c>
      <c r="H192" s="191">
        <v>8.6</v>
      </c>
      <c r="I192" s="192"/>
      <c r="J192" s="193">
        <f>ROUND(I192*H192,2)</f>
        <v>0</v>
      </c>
      <c r="K192" s="189" t="s">
        <v>129</v>
      </c>
      <c r="L192" s="40"/>
      <c r="M192" s="194" t="s">
        <v>1</v>
      </c>
      <c r="N192" s="195" t="s">
        <v>43</v>
      </c>
      <c r="O192" s="72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198" t="s">
        <v>130</v>
      </c>
      <c r="AT192" s="198" t="s">
        <v>125</v>
      </c>
      <c r="AU192" s="198" t="s">
        <v>88</v>
      </c>
      <c r="AY192" s="18" t="s">
        <v>123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8" t="s">
        <v>86</v>
      </c>
      <c r="BK192" s="199">
        <f>ROUND(I192*H192,2)</f>
        <v>0</v>
      </c>
      <c r="BL192" s="18" t="s">
        <v>130</v>
      </c>
      <c r="BM192" s="198" t="s">
        <v>379</v>
      </c>
    </row>
    <row r="193" spans="1:65" s="2" customFormat="1" ht="33" customHeight="1">
      <c r="A193" s="35"/>
      <c r="B193" s="36"/>
      <c r="C193" s="187" t="s">
        <v>281</v>
      </c>
      <c r="D193" s="187" t="s">
        <v>125</v>
      </c>
      <c r="E193" s="188" t="s">
        <v>282</v>
      </c>
      <c r="F193" s="189" t="s">
        <v>283</v>
      </c>
      <c r="G193" s="190" t="s">
        <v>168</v>
      </c>
      <c r="H193" s="191">
        <v>0.5</v>
      </c>
      <c r="I193" s="192"/>
      <c r="J193" s="193">
        <f>ROUND(I193*H193,2)</f>
        <v>0</v>
      </c>
      <c r="K193" s="189" t="s">
        <v>129</v>
      </c>
      <c r="L193" s="40"/>
      <c r="M193" s="194" t="s">
        <v>1</v>
      </c>
      <c r="N193" s="195" t="s">
        <v>43</v>
      </c>
      <c r="O193" s="72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8" t="s">
        <v>130</v>
      </c>
      <c r="AT193" s="198" t="s">
        <v>125</v>
      </c>
      <c r="AU193" s="198" t="s">
        <v>88</v>
      </c>
      <c r="AY193" s="18" t="s">
        <v>123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8" t="s">
        <v>86</v>
      </c>
      <c r="BK193" s="199">
        <f>ROUND(I193*H193,2)</f>
        <v>0</v>
      </c>
      <c r="BL193" s="18" t="s">
        <v>130</v>
      </c>
      <c r="BM193" s="198" t="s">
        <v>380</v>
      </c>
    </row>
    <row r="194" spans="1:65" s="2" customFormat="1" ht="37.9" customHeight="1">
      <c r="A194" s="35"/>
      <c r="B194" s="36"/>
      <c r="C194" s="187" t="s">
        <v>285</v>
      </c>
      <c r="D194" s="187" t="s">
        <v>125</v>
      </c>
      <c r="E194" s="188" t="s">
        <v>286</v>
      </c>
      <c r="F194" s="189" t="s">
        <v>287</v>
      </c>
      <c r="G194" s="190" t="s">
        <v>168</v>
      </c>
      <c r="H194" s="191">
        <v>81.218999999999994</v>
      </c>
      <c r="I194" s="192"/>
      <c r="J194" s="193">
        <f>ROUND(I194*H194,2)</f>
        <v>0</v>
      </c>
      <c r="K194" s="189" t="s">
        <v>129</v>
      </c>
      <c r="L194" s="40"/>
      <c r="M194" s="194" t="s">
        <v>1</v>
      </c>
      <c r="N194" s="195" t="s">
        <v>43</v>
      </c>
      <c r="O194" s="72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8" t="s">
        <v>130</v>
      </c>
      <c r="AT194" s="198" t="s">
        <v>125</v>
      </c>
      <c r="AU194" s="198" t="s">
        <v>88</v>
      </c>
      <c r="AY194" s="18" t="s">
        <v>123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8" t="s">
        <v>86</v>
      </c>
      <c r="BK194" s="199">
        <f>ROUND(I194*H194,2)</f>
        <v>0</v>
      </c>
      <c r="BL194" s="18" t="s">
        <v>130</v>
      </c>
      <c r="BM194" s="198" t="s">
        <v>381</v>
      </c>
    </row>
    <row r="195" spans="1:65" s="14" customFormat="1" ht="11.25">
      <c r="B195" s="211"/>
      <c r="C195" s="212"/>
      <c r="D195" s="202" t="s">
        <v>140</v>
      </c>
      <c r="E195" s="213" t="s">
        <v>1</v>
      </c>
      <c r="F195" s="214" t="s">
        <v>382</v>
      </c>
      <c r="G195" s="212"/>
      <c r="H195" s="215">
        <v>92.498999999999995</v>
      </c>
      <c r="I195" s="216"/>
      <c r="J195" s="212"/>
      <c r="K195" s="212"/>
      <c r="L195" s="217"/>
      <c r="M195" s="218"/>
      <c r="N195" s="219"/>
      <c r="O195" s="219"/>
      <c r="P195" s="219"/>
      <c r="Q195" s="219"/>
      <c r="R195" s="219"/>
      <c r="S195" s="219"/>
      <c r="T195" s="220"/>
      <c r="AT195" s="221" t="s">
        <v>140</v>
      </c>
      <c r="AU195" s="221" t="s">
        <v>88</v>
      </c>
      <c r="AV195" s="14" t="s">
        <v>88</v>
      </c>
      <c r="AW195" s="14" t="s">
        <v>34</v>
      </c>
      <c r="AX195" s="14" t="s">
        <v>78</v>
      </c>
      <c r="AY195" s="221" t="s">
        <v>123</v>
      </c>
    </row>
    <row r="196" spans="1:65" s="14" customFormat="1" ht="11.25">
      <c r="B196" s="211"/>
      <c r="C196" s="212"/>
      <c r="D196" s="202" t="s">
        <v>140</v>
      </c>
      <c r="E196" s="213" t="s">
        <v>1</v>
      </c>
      <c r="F196" s="214" t="s">
        <v>383</v>
      </c>
      <c r="G196" s="212"/>
      <c r="H196" s="215">
        <v>-11.28</v>
      </c>
      <c r="I196" s="216"/>
      <c r="J196" s="212"/>
      <c r="K196" s="212"/>
      <c r="L196" s="217"/>
      <c r="M196" s="218"/>
      <c r="N196" s="219"/>
      <c r="O196" s="219"/>
      <c r="P196" s="219"/>
      <c r="Q196" s="219"/>
      <c r="R196" s="219"/>
      <c r="S196" s="219"/>
      <c r="T196" s="220"/>
      <c r="AT196" s="221" t="s">
        <v>140</v>
      </c>
      <c r="AU196" s="221" t="s">
        <v>88</v>
      </c>
      <c r="AV196" s="14" t="s">
        <v>88</v>
      </c>
      <c r="AW196" s="14" t="s">
        <v>34</v>
      </c>
      <c r="AX196" s="14" t="s">
        <v>78</v>
      </c>
      <c r="AY196" s="221" t="s">
        <v>123</v>
      </c>
    </row>
    <row r="197" spans="1:65" s="16" customFormat="1" ht="11.25">
      <c r="B197" s="233"/>
      <c r="C197" s="234"/>
      <c r="D197" s="202" t="s">
        <v>140</v>
      </c>
      <c r="E197" s="235" t="s">
        <v>1</v>
      </c>
      <c r="F197" s="236" t="s">
        <v>152</v>
      </c>
      <c r="G197" s="234"/>
      <c r="H197" s="237">
        <v>81.218999999999994</v>
      </c>
      <c r="I197" s="238"/>
      <c r="J197" s="234"/>
      <c r="K197" s="234"/>
      <c r="L197" s="239"/>
      <c r="M197" s="240"/>
      <c r="N197" s="241"/>
      <c r="O197" s="241"/>
      <c r="P197" s="241"/>
      <c r="Q197" s="241"/>
      <c r="R197" s="241"/>
      <c r="S197" s="241"/>
      <c r="T197" s="242"/>
      <c r="AT197" s="243" t="s">
        <v>140</v>
      </c>
      <c r="AU197" s="243" t="s">
        <v>88</v>
      </c>
      <c r="AV197" s="16" t="s">
        <v>130</v>
      </c>
      <c r="AW197" s="16" t="s">
        <v>34</v>
      </c>
      <c r="AX197" s="16" t="s">
        <v>86</v>
      </c>
      <c r="AY197" s="243" t="s">
        <v>123</v>
      </c>
    </row>
    <row r="198" spans="1:65" s="2" customFormat="1" ht="37.9" customHeight="1">
      <c r="A198" s="35"/>
      <c r="B198" s="36"/>
      <c r="C198" s="187" t="s">
        <v>291</v>
      </c>
      <c r="D198" s="187" t="s">
        <v>125</v>
      </c>
      <c r="E198" s="188" t="s">
        <v>292</v>
      </c>
      <c r="F198" s="189" t="s">
        <v>293</v>
      </c>
      <c r="G198" s="190" t="s">
        <v>168</v>
      </c>
      <c r="H198" s="191">
        <v>11.28</v>
      </c>
      <c r="I198" s="192"/>
      <c r="J198" s="193">
        <f>ROUND(I198*H198,2)</f>
        <v>0</v>
      </c>
      <c r="K198" s="189" t="s">
        <v>129</v>
      </c>
      <c r="L198" s="40"/>
      <c r="M198" s="194" t="s">
        <v>1</v>
      </c>
      <c r="N198" s="195" t="s">
        <v>43</v>
      </c>
      <c r="O198" s="7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8" t="s">
        <v>130</v>
      </c>
      <c r="AT198" s="198" t="s">
        <v>125</v>
      </c>
      <c r="AU198" s="198" t="s">
        <v>88</v>
      </c>
      <c r="AY198" s="18" t="s">
        <v>123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8" t="s">
        <v>86</v>
      </c>
      <c r="BK198" s="199">
        <f>ROUND(I198*H198,2)</f>
        <v>0</v>
      </c>
      <c r="BL198" s="18" t="s">
        <v>130</v>
      </c>
      <c r="BM198" s="198" t="s">
        <v>384</v>
      </c>
    </row>
    <row r="199" spans="1:65" s="2" customFormat="1" ht="33" customHeight="1">
      <c r="A199" s="35"/>
      <c r="B199" s="36"/>
      <c r="C199" s="187" t="s">
        <v>295</v>
      </c>
      <c r="D199" s="187" t="s">
        <v>125</v>
      </c>
      <c r="E199" s="188" t="s">
        <v>296</v>
      </c>
      <c r="F199" s="189" t="s">
        <v>297</v>
      </c>
      <c r="G199" s="190" t="s">
        <v>168</v>
      </c>
      <c r="H199" s="191">
        <v>257.5</v>
      </c>
      <c r="I199" s="192"/>
      <c r="J199" s="193">
        <f>ROUND(I199*H199,2)</f>
        <v>0</v>
      </c>
      <c r="K199" s="189" t="s">
        <v>129</v>
      </c>
      <c r="L199" s="40"/>
      <c r="M199" s="194" t="s">
        <v>1</v>
      </c>
      <c r="N199" s="195" t="s">
        <v>43</v>
      </c>
      <c r="O199" s="72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8" t="s">
        <v>130</v>
      </c>
      <c r="AT199" s="198" t="s">
        <v>125</v>
      </c>
      <c r="AU199" s="198" t="s">
        <v>88</v>
      </c>
      <c r="AY199" s="18" t="s">
        <v>123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8" t="s">
        <v>86</v>
      </c>
      <c r="BK199" s="199">
        <f>ROUND(I199*H199,2)</f>
        <v>0</v>
      </c>
      <c r="BL199" s="18" t="s">
        <v>130</v>
      </c>
      <c r="BM199" s="198" t="s">
        <v>385</v>
      </c>
    </row>
    <row r="200" spans="1:65" s="2" customFormat="1" ht="44.25" customHeight="1">
      <c r="A200" s="35"/>
      <c r="B200" s="36"/>
      <c r="C200" s="187" t="s">
        <v>299</v>
      </c>
      <c r="D200" s="187" t="s">
        <v>125</v>
      </c>
      <c r="E200" s="188" t="s">
        <v>300</v>
      </c>
      <c r="F200" s="189" t="s">
        <v>301</v>
      </c>
      <c r="G200" s="190" t="s">
        <v>168</v>
      </c>
      <c r="H200" s="191">
        <v>195.05600000000001</v>
      </c>
      <c r="I200" s="192"/>
      <c r="J200" s="193">
        <f>ROUND(I200*H200,2)</f>
        <v>0</v>
      </c>
      <c r="K200" s="189" t="s">
        <v>129</v>
      </c>
      <c r="L200" s="40"/>
      <c r="M200" s="194" t="s">
        <v>1</v>
      </c>
      <c r="N200" s="195" t="s">
        <v>43</v>
      </c>
      <c r="O200" s="72"/>
      <c r="P200" s="196">
        <f>O200*H200</f>
        <v>0</v>
      </c>
      <c r="Q200" s="196">
        <v>0</v>
      </c>
      <c r="R200" s="196">
        <f>Q200*H200</f>
        <v>0</v>
      </c>
      <c r="S200" s="196">
        <v>0</v>
      </c>
      <c r="T200" s="19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8" t="s">
        <v>130</v>
      </c>
      <c r="AT200" s="198" t="s">
        <v>125</v>
      </c>
      <c r="AU200" s="198" t="s">
        <v>88</v>
      </c>
      <c r="AY200" s="18" t="s">
        <v>123</v>
      </c>
      <c r="BE200" s="199">
        <f>IF(N200="základní",J200,0)</f>
        <v>0</v>
      </c>
      <c r="BF200" s="199">
        <f>IF(N200="snížená",J200,0)</f>
        <v>0</v>
      </c>
      <c r="BG200" s="199">
        <f>IF(N200="zákl. přenesená",J200,0)</f>
        <v>0</v>
      </c>
      <c r="BH200" s="199">
        <f>IF(N200="sníž. přenesená",J200,0)</f>
        <v>0</v>
      </c>
      <c r="BI200" s="199">
        <f>IF(N200="nulová",J200,0)</f>
        <v>0</v>
      </c>
      <c r="BJ200" s="18" t="s">
        <v>86</v>
      </c>
      <c r="BK200" s="199">
        <f>ROUND(I200*H200,2)</f>
        <v>0</v>
      </c>
      <c r="BL200" s="18" t="s">
        <v>130</v>
      </c>
      <c r="BM200" s="198" t="s">
        <v>386</v>
      </c>
    </row>
    <row r="201" spans="1:65" s="14" customFormat="1" ht="11.25">
      <c r="B201" s="211"/>
      <c r="C201" s="212"/>
      <c r="D201" s="202" t="s">
        <v>140</v>
      </c>
      <c r="E201" s="213" t="s">
        <v>1</v>
      </c>
      <c r="F201" s="214" t="s">
        <v>387</v>
      </c>
      <c r="G201" s="212"/>
      <c r="H201" s="215">
        <v>572.40499999999997</v>
      </c>
      <c r="I201" s="216"/>
      <c r="J201" s="212"/>
      <c r="K201" s="212"/>
      <c r="L201" s="217"/>
      <c r="M201" s="218"/>
      <c r="N201" s="219"/>
      <c r="O201" s="219"/>
      <c r="P201" s="219"/>
      <c r="Q201" s="219"/>
      <c r="R201" s="219"/>
      <c r="S201" s="219"/>
      <c r="T201" s="220"/>
      <c r="AT201" s="221" t="s">
        <v>140</v>
      </c>
      <c r="AU201" s="221" t="s">
        <v>88</v>
      </c>
      <c r="AV201" s="14" t="s">
        <v>88</v>
      </c>
      <c r="AW201" s="14" t="s">
        <v>34</v>
      </c>
      <c r="AX201" s="14" t="s">
        <v>78</v>
      </c>
      <c r="AY201" s="221" t="s">
        <v>123</v>
      </c>
    </row>
    <row r="202" spans="1:65" s="14" customFormat="1" ht="11.25">
      <c r="B202" s="211"/>
      <c r="C202" s="212"/>
      <c r="D202" s="202" t="s">
        <v>140</v>
      </c>
      <c r="E202" s="213" t="s">
        <v>1</v>
      </c>
      <c r="F202" s="214" t="s">
        <v>304</v>
      </c>
      <c r="G202" s="212"/>
      <c r="H202" s="215">
        <v>-0.25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140</v>
      </c>
      <c r="AU202" s="221" t="s">
        <v>88</v>
      </c>
      <c r="AV202" s="14" t="s">
        <v>88</v>
      </c>
      <c r="AW202" s="14" t="s">
        <v>34</v>
      </c>
      <c r="AX202" s="14" t="s">
        <v>78</v>
      </c>
      <c r="AY202" s="221" t="s">
        <v>123</v>
      </c>
    </row>
    <row r="203" spans="1:65" s="14" customFormat="1" ht="11.25">
      <c r="B203" s="211"/>
      <c r="C203" s="212"/>
      <c r="D203" s="202" t="s">
        <v>140</v>
      </c>
      <c r="E203" s="213" t="s">
        <v>1</v>
      </c>
      <c r="F203" s="214" t="s">
        <v>388</v>
      </c>
      <c r="G203" s="212"/>
      <c r="H203" s="215">
        <v>-18</v>
      </c>
      <c r="I203" s="216"/>
      <c r="J203" s="212"/>
      <c r="K203" s="212"/>
      <c r="L203" s="217"/>
      <c r="M203" s="218"/>
      <c r="N203" s="219"/>
      <c r="O203" s="219"/>
      <c r="P203" s="219"/>
      <c r="Q203" s="219"/>
      <c r="R203" s="219"/>
      <c r="S203" s="219"/>
      <c r="T203" s="220"/>
      <c r="AT203" s="221" t="s">
        <v>140</v>
      </c>
      <c r="AU203" s="221" t="s">
        <v>88</v>
      </c>
      <c r="AV203" s="14" t="s">
        <v>88</v>
      </c>
      <c r="AW203" s="14" t="s">
        <v>34</v>
      </c>
      <c r="AX203" s="14" t="s">
        <v>78</v>
      </c>
      <c r="AY203" s="221" t="s">
        <v>123</v>
      </c>
    </row>
    <row r="204" spans="1:65" s="14" customFormat="1" ht="11.25">
      <c r="B204" s="211"/>
      <c r="C204" s="212"/>
      <c r="D204" s="202" t="s">
        <v>140</v>
      </c>
      <c r="E204" s="213" t="s">
        <v>1</v>
      </c>
      <c r="F204" s="214" t="s">
        <v>306</v>
      </c>
      <c r="G204" s="212"/>
      <c r="H204" s="215">
        <v>-0.5</v>
      </c>
      <c r="I204" s="216"/>
      <c r="J204" s="212"/>
      <c r="K204" s="212"/>
      <c r="L204" s="217"/>
      <c r="M204" s="218"/>
      <c r="N204" s="219"/>
      <c r="O204" s="219"/>
      <c r="P204" s="219"/>
      <c r="Q204" s="219"/>
      <c r="R204" s="219"/>
      <c r="S204" s="219"/>
      <c r="T204" s="220"/>
      <c r="AT204" s="221" t="s">
        <v>140</v>
      </c>
      <c r="AU204" s="221" t="s">
        <v>88</v>
      </c>
      <c r="AV204" s="14" t="s">
        <v>88</v>
      </c>
      <c r="AW204" s="14" t="s">
        <v>34</v>
      </c>
      <c r="AX204" s="14" t="s">
        <v>78</v>
      </c>
      <c r="AY204" s="221" t="s">
        <v>123</v>
      </c>
    </row>
    <row r="205" spans="1:65" s="14" customFormat="1" ht="11.25">
      <c r="B205" s="211"/>
      <c r="C205" s="212"/>
      <c r="D205" s="202" t="s">
        <v>140</v>
      </c>
      <c r="E205" s="213" t="s">
        <v>1</v>
      </c>
      <c r="F205" s="214" t="s">
        <v>389</v>
      </c>
      <c r="G205" s="212"/>
      <c r="H205" s="215">
        <v>-92.498999999999995</v>
      </c>
      <c r="I205" s="216"/>
      <c r="J205" s="212"/>
      <c r="K205" s="212"/>
      <c r="L205" s="217"/>
      <c r="M205" s="218"/>
      <c r="N205" s="219"/>
      <c r="O205" s="219"/>
      <c r="P205" s="219"/>
      <c r="Q205" s="219"/>
      <c r="R205" s="219"/>
      <c r="S205" s="219"/>
      <c r="T205" s="220"/>
      <c r="AT205" s="221" t="s">
        <v>140</v>
      </c>
      <c r="AU205" s="221" t="s">
        <v>88</v>
      </c>
      <c r="AV205" s="14" t="s">
        <v>88</v>
      </c>
      <c r="AW205" s="14" t="s">
        <v>34</v>
      </c>
      <c r="AX205" s="14" t="s">
        <v>78</v>
      </c>
      <c r="AY205" s="221" t="s">
        <v>123</v>
      </c>
    </row>
    <row r="206" spans="1:65" s="14" customFormat="1" ht="11.25">
      <c r="B206" s="211"/>
      <c r="C206" s="212"/>
      <c r="D206" s="202" t="s">
        <v>140</v>
      </c>
      <c r="E206" s="213" t="s">
        <v>1</v>
      </c>
      <c r="F206" s="214" t="s">
        <v>390</v>
      </c>
      <c r="G206" s="212"/>
      <c r="H206" s="215">
        <v>-8.6</v>
      </c>
      <c r="I206" s="216"/>
      <c r="J206" s="212"/>
      <c r="K206" s="212"/>
      <c r="L206" s="217"/>
      <c r="M206" s="218"/>
      <c r="N206" s="219"/>
      <c r="O206" s="219"/>
      <c r="P206" s="219"/>
      <c r="Q206" s="219"/>
      <c r="R206" s="219"/>
      <c r="S206" s="219"/>
      <c r="T206" s="220"/>
      <c r="AT206" s="221" t="s">
        <v>140</v>
      </c>
      <c r="AU206" s="221" t="s">
        <v>88</v>
      </c>
      <c r="AV206" s="14" t="s">
        <v>88</v>
      </c>
      <c r="AW206" s="14" t="s">
        <v>34</v>
      </c>
      <c r="AX206" s="14" t="s">
        <v>78</v>
      </c>
      <c r="AY206" s="221" t="s">
        <v>123</v>
      </c>
    </row>
    <row r="207" spans="1:65" s="14" customFormat="1" ht="11.25">
      <c r="B207" s="211"/>
      <c r="C207" s="212"/>
      <c r="D207" s="202" t="s">
        <v>140</v>
      </c>
      <c r="E207" s="213" t="s">
        <v>1</v>
      </c>
      <c r="F207" s="214" t="s">
        <v>391</v>
      </c>
      <c r="G207" s="212"/>
      <c r="H207" s="215">
        <v>-257.5</v>
      </c>
      <c r="I207" s="216"/>
      <c r="J207" s="212"/>
      <c r="K207" s="212"/>
      <c r="L207" s="217"/>
      <c r="M207" s="218"/>
      <c r="N207" s="219"/>
      <c r="O207" s="219"/>
      <c r="P207" s="219"/>
      <c r="Q207" s="219"/>
      <c r="R207" s="219"/>
      <c r="S207" s="219"/>
      <c r="T207" s="220"/>
      <c r="AT207" s="221" t="s">
        <v>140</v>
      </c>
      <c r="AU207" s="221" t="s">
        <v>88</v>
      </c>
      <c r="AV207" s="14" t="s">
        <v>88</v>
      </c>
      <c r="AW207" s="14" t="s">
        <v>34</v>
      </c>
      <c r="AX207" s="14" t="s">
        <v>78</v>
      </c>
      <c r="AY207" s="221" t="s">
        <v>123</v>
      </c>
    </row>
    <row r="208" spans="1:65" s="16" customFormat="1" ht="11.25">
      <c r="B208" s="233"/>
      <c r="C208" s="234"/>
      <c r="D208" s="202" t="s">
        <v>140</v>
      </c>
      <c r="E208" s="235" t="s">
        <v>1</v>
      </c>
      <c r="F208" s="236" t="s">
        <v>152</v>
      </c>
      <c r="G208" s="234"/>
      <c r="H208" s="237">
        <v>195.05600000000001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AT208" s="243" t="s">
        <v>140</v>
      </c>
      <c r="AU208" s="243" t="s">
        <v>88</v>
      </c>
      <c r="AV208" s="16" t="s">
        <v>130</v>
      </c>
      <c r="AW208" s="16" t="s">
        <v>34</v>
      </c>
      <c r="AX208" s="16" t="s">
        <v>86</v>
      </c>
      <c r="AY208" s="243" t="s">
        <v>123</v>
      </c>
    </row>
    <row r="209" spans="1:65" s="12" customFormat="1" ht="25.9" customHeight="1">
      <c r="B209" s="171"/>
      <c r="C209" s="172"/>
      <c r="D209" s="173" t="s">
        <v>77</v>
      </c>
      <c r="E209" s="174" t="s">
        <v>392</v>
      </c>
      <c r="F209" s="174" t="s">
        <v>393</v>
      </c>
      <c r="G209" s="172"/>
      <c r="H209" s="172"/>
      <c r="I209" s="175"/>
      <c r="J209" s="176">
        <f>BK209</f>
        <v>0</v>
      </c>
      <c r="K209" s="172"/>
      <c r="L209" s="177"/>
      <c r="M209" s="178"/>
      <c r="N209" s="179"/>
      <c r="O209" s="179"/>
      <c r="P209" s="180">
        <f>P210</f>
        <v>0</v>
      </c>
      <c r="Q209" s="179"/>
      <c r="R209" s="180">
        <f>R210</f>
        <v>5.0000000000000002E-5</v>
      </c>
      <c r="S209" s="179"/>
      <c r="T209" s="181">
        <f>T210</f>
        <v>0</v>
      </c>
      <c r="AR209" s="182" t="s">
        <v>88</v>
      </c>
      <c r="AT209" s="183" t="s">
        <v>77</v>
      </c>
      <c r="AU209" s="183" t="s">
        <v>78</v>
      </c>
      <c r="AY209" s="182" t="s">
        <v>123</v>
      </c>
      <c r="BK209" s="184">
        <f>BK210</f>
        <v>0</v>
      </c>
    </row>
    <row r="210" spans="1:65" s="12" customFormat="1" ht="22.9" customHeight="1">
      <c r="B210" s="171"/>
      <c r="C210" s="172"/>
      <c r="D210" s="173" t="s">
        <v>77</v>
      </c>
      <c r="E210" s="185" t="s">
        <v>394</v>
      </c>
      <c r="F210" s="185" t="s">
        <v>395</v>
      </c>
      <c r="G210" s="172"/>
      <c r="H210" s="172"/>
      <c r="I210" s="175"/>
      <c r="J210" s="186">
        <f>BK210</f>
        <v>0</v>
      </c>
      <c r="K210" s="172"/>
      <c r="L210" s="177"/>
      <c r="M210" s="178"/>
      <c r="N210" s="179"/>
      <c r="O210" s="179"/>
      <c r="P210" s="180">
        <f>P211</f>
        <v>0</v>
      </c>
      <c r="Q210" s="179"/>
      <c r="R210" s="180">
        <f>R211</f>
        <v>5.0000000000000002E-5</v>
      </c>
      <c r="S210" s="179"/>
      <c r="T210" s="181">
        <f>T211</f>
        <v>0</v>
      </c>
      <c r="AR210" s="182" t="s">
        <v>88</v>
      </c>
      <c r="AT210" s="183" t="s">
        <v>77</v>
      </c>
      <c r="AU210" s="183" t="s">
        <v>86</v>
      </c>
      <c r="AY210" s="182" t="s">
        <v>123</v>
      </c>
      <c r="BK210" s="184">
        <f>BK211</f>
        <v>0</v>
      </c>
    </row>
    <row r="211" spans="1:65" s="2" customFormat="1" ht="24.2" customHeight="1">
      <c r="A211" s="35"/>
      <c r="B211" s="36"/>
      <c r="C211" s="187" t="s">
        <v>312</v>
      </c>
      <c r="D211" s="187" t="s">
        <v>125</v>
      </c>
      <c r="E211" s="188" t="s">
        <v>396</v>
      </c>
      <c r="F211" s="189" t="s">
        <v>397</v>
      </c>
      <c r="G211" s="190" t="s">
        <v>209</v>
      </c>
      <c r="H211" s="191">
        <v>1</v>
      </c>
      <c r="I211" s="192"/>
      <c r="J211" s="193">
        <f>ROUND(I211*H211,2)</f>
        <v>0</v>
      </c>
      <c r="K211" s="189" t="s">
        <v>1</v>
      </c>
      <c r="L211" s="40"/>
      <c r="M211" s="194" t="s">
        <v>1</v>
      </c>
      <c r="N211" s="195" t="s">
        <v>43</v>
      </c>
      <c r="O211" s="72"/>
      <c r="P211" s="196">
        <f>O211*H211</f>
        <v>0</v>
      </c>
      <c r="Q211" s="196">
        <v>5.0000000000000002E-5</v>
      </c>
      <c r="R211" s="196">
        <f>Q211*H211</f>
        <v>5.0000000000000002E-5</v>
      </c>
      <c r="S211" s="196">
        <v>0</v>
      </c>
      <c r="T211" s="19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8" t="s">
        <v>211</v>
      </c>
      <c r="AT211" s="198" t="s">
        <v>125</v>
      </c>
      <c r="AU211" s="198" t="s">
        <v>88</v>
      </c>
      <c r="AY211" s="18" t="s">
        <v>123</v>
      </c>
      <c r="BE211" s="199">
        <f>IF(N211="základní",J211,0)</f>
        <v>0</v>
      </c>
      <c r="BF211" s="199">
        <f>IF(N211="snížená",J211,0)</f>
        <v>0</v>
      </c>
      <c r="BG211" s="199">
        <f>IF(N211="zákl. přenesená",J211,0)</f>
        <v>0</v>
      </c>
      <c r="BH211" s="199">
        <f>IF(N211="sníž. přenesená",J211,0)</f>
        <v>0</v>
      </c>
      <c r="BI211" s="199">
        <f>IF(N211="nulová",J211,0)</f>
        <v>0</v>
      </c>
      <c r="BJ211" s="18" t="s">
        <v>86</v>
      </c>
      <c r="BK211" s="199">
        <f>ROUND(I211*H211,2)</f>
        <v>0</v>
      </c>
      <c r="BL211" s="18" t="s">
        <v>211</v>
      </c>
      <c r="BM211" s="198" t="s">
        <v>398</v>
      </c>
    </row>
    <row r="212" spans="1:65" s="12" customFormat="1" ht="25.9" customHeight="1">
      <c r="B212" s="171"/>
      <c r="C212" s="172"/>
      <c r="D212" s="173" t="s">
        <v>77</v>
      </c>
      <c r="E212" s="174" t="s">
        <v>310</v>
      </c>
      <c r="F212" s="174" t="s">
        <v>311</v>
      </c>
      <c r="G212" s="172"/>
      <c r="H212" s="172"/>
      <c r="I212" s="175"/>
      <c r="J212" s="176">
        <f>BK212</f>
        <v>0</v>
      </c>
      <c r="K212" s="172"/>
      <c r="L212" s="177"/>
      <c r="M212" s="178"/>
      <c r="N212" s="179"/>
      <c r="O212" s="179"/>
      <c r="P212" s="180">
        <f>SUM(P213:P215)</f>
        <v>0</v>
      </c>
      <c r="Q212" s="179"/>
      <c r="R212" s="180">
        <f>SUM(R213:R215)</f>
        <v>0</v>
      </c>
      <c r="S212" s="179"/>
      <c r="T212" s="181">
        <f>SUM(T213:T215)</f>
        <v>18</v>
      </c>
      <c r="AR212" s="182" t="s">
        <v>130</v>
      </c>
      <c r="AT212" s="183" t="s">
        <v>77</v>
      </c>
      <c r="AU212" s="183" t="s">
        <v>78</v>
      </c>
      <c r="AY212" s="182" t="s">
        <v>123</v>
      </c>
      <c r="BK212" s="184">
        <f>SUM(BK213:BK215)</f>
        <v>0</v>
      </c>
    </row>
    <row r="213" spans="1:65" s="2" customFormat="1" ht="33" customHeight="1">
      <c r="A213" s="35"/>
      <c r="B213" s="36"/>
      <c r="C213" s="187" t="s">
        <v>399</v>
      </c>
      <c r="D213" s="187" t="s">
        <v>125</v>
      </c>
      <c r="E213" s="188" t="s">
        <v>313</v>
      </c>
      <c r="F213" s="189" t="s">
        <v>314</v>
      </c>
      <c r="G213" s="190" t="s">
        <v>315</v>
      </c>
      <c r="H213" s="191">
        <v>24</v>
      </c>
      <c r="I213" s="192"/>
      <c r="J213" s="193">
        <f>ROUND(I213*H213,2)</f>
        <v>0</v>
      </c>
      <c r="K213" s="189" t="s">
        <v>129</v>
      </c>
      <c r="L213" s="40"/>
      <c r="M213" s="194" t="s">
        <v>1</v>
      </c>
      <c r="N213" s="195" t="s">
        <v>43</v>
      </c>
      <c r="O213" s="72"/>
      <c r="P213" s="196">
        <f>O213*H213</f>
        <v>0</v>
      </c>
      <c r="Q213" s="196">
        <v>0</v>
      </c>
      <c r="R213" s="196">
        <f>Q213*H213</f>
        <v>0</v>
      </c>
      <c r="S213" s="196">
        <v>0.75</v>
      </c>
      <c r="T213" s="197">
        <f>S213*H213</f>
        <v>18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8" t="s">
        <v>316</v>
      </c>
      <c r="AT213" s="198" t="s">
        <v>125</v>
      </c>
      <c r="AU213" s="198" t="s">
        <v>86</v>
      </c>
      <c r="AY213" s="18" t="s">
        <v>123</v>
      </c>
      <c r="BE213" s="199">
        <f>IF(N213="základní",J213,0)</f>
        <v>0</v>
      </c>
      <c r="BF213" s="199">
        <f>IF(N213="snížená",J213,0)</f>
        <v>0</v>
      </c>
      <c r="BG213" s="199">
        <f>IF(N213="zákl. přenesená",J213,0)</f>
        <v>0</v>
      </c>
      <c r="BH213" s="199">
        <f>IF(N213="sníž. přenesená",J213,0)</f>
        <v>0</v>
      </c>
      <c r="BI213" s="199">
        <f>IF(N213="nulová",J213,0)</f>
        <v>0</v>
      </c>
      <c r="BJ213" s="18" t="s">
        <v>86</v>
      </c>
      <c r="BK213" s="199">
        <f>ROUND(I213*H213,2)</f>
        <v>0</v>
      </c>
      <c r="BL213" s="18" t="s">
        <v>316</v>
      </c>
      <c r="BM213" s="198" t="s">
        <v>400</v>
      </c>
    </row>
    <row r="214" spans="1:65" s="13" customFormat="1" ht="11.25">
      <c r="B214" s="200"/>
      <c r="C214" s="201"/>
      <c r="D214" s="202" t="s">
        <v>140</v>
      </c>
      <c r="E214" s="203" t="s">
        <v>1</v>
      </c>
      <c r="F214" s="204" t="s">
        <v>401</v>
      </c>
      <c r="G214" s="201"/>
      <c r="H214" s="203" t="s">
        <v>1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140</v>
      </c>
      <c r="AU214" s="210" t="s">
        <v>86</v>
      </c>
      <c r="AV214" s="13" t="s">
        <v>86</v>
      </c>
      <c r="AW214" s="13" t="s">
        <v>34</v>
      </c>
      <c r="AX214" s="13" t="s">
        <v>78</v>
      </c>
      <c r="AY214" s="210" t="s">
        <v>123</v>
      </c>
    </row>
    <row r="215" spans="1:65" s="14" customFormat="1" ht="11.25">
      <c r="B215" s="211"/>
      <c r="C215" s="212"/>
      <c r="D215" s="202" t="s">
        <v>140</v>
      </c>
      <c r="E215" s="213" t="s">
        <v>1</v>
      </c>
      <c r="F215" s="214" t="s">
        <v>402</v>
      </c>
      <c r="G215" s="212"/>
      <c r="H215" s="215">
        <v>24</v>
      </c>
      <c r="I215" s="216"/>
      <c r="J215" s="212"/>
      <c r="K215" s="212"/>
      <c r="L215" s="217"/>
      <c r="M215" s="258"/>
      <c r="N215" s="259"/>
      <c r="O215" s="259"/>
      <c r="P215" s="259"/>
      <c r="Q215" s="259"/>
      <c r="R215" s="259"/>
      <c r="S215" s="259"/>
      <c r="T215" s="260"/>
      <c r="AT215" s="221" t="s">
        <v>140</v>
      </c>
      <c r="AU215" s="221" t="s">
        <v>86</v>
      </c>
      <c r="AV215" s="14" t="s">
        <v>88</v>
      </c>
      <c r="AW215" s="14" t="s">
        <v>34</v>
      </c>
      <c r="AX215" s="14" t="s">
        <v>86</v>
      </c>
      <c r="AY215" s="221" t="s">
        <v>123</v>
      </c>
    </row>
    <row r="216" spans="1:65" s="2" customFormat="1" ht="6.95" customHeight="1">
      <c r="A216" s="35"/>
      <c r="B216" s="55"/>
      <c r="C216" s="56"/>
      <c r="D216" s="56"/>
      <c r="E216" s="56"/>
      <c r="F216" s="56"/>
      <c r="G216" s="56"/>
      <c r="H216" s="56"/>
      <c r="I216" s="56"/>
      <c r="J216" s="56"/>
      <c r="K216" s="56"/>
      <c r="L216" s="40"/>
      <c r="M216" s="35"/>
      <c r="O216" s="35"/>
      <c r="P216" s="35"/>
      <c r="Q216" s="35"/>
      <c r="R216" s="35"/>
      <c r="S216" s="35"/>
      <c r="T216" s="35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</row>
  </sheetData>
  <sheetProtection algorithmName="SHA-512" hashValue="0PTOwrTFwfyYBPd+Lm2avlAOcV3wUYzZ5Zn3WMWBVrQ2dcEeMvyMGcMAXKQwKkc9wBrSOreMNqSOBn1R4WWRaA==" saltValue="DD6VNoBLQm4kl5R2QXhMHm97KsHycDi3kf1Kqai0dc4yO1GOUcrFzbgSbDQt35peC6+a7dqcclslnc1YrePz5g==" spinCount="100000" sheet="1" objects="1" scenarios="1" formatColumns="0" formatRows="0" autoFilter="0"/>
  <autoFilter ref="C123:K215" xr:uid="{00000000-0009-0000-0000-000002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7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6"/>
      <c r="M2" s="306"/>
      <c r="N2" s="306"/>
      <c r="O2" s="306"/>
      <c r="P2" s="306"/>
      <c r="Q2" s="306"/>
      <c r="R2" s="306"/>
      <c r="S2" s="306"/>
      <c r="T2" s="306"/>
      <c r="U2" s="306"/>
      <c r="V2" s="306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88</v>
      </c>
    </row>
    <row r="4" spans="1:46" s="1" customFormat="1" ht="24.95" customHeight="1">
      <c r="B4" s="21"/>
      <c r="D4" s="111" t="s">
        <v>95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7" t="str">
        <f>'Rekapitulace stavby'!K6</f>
        <v>Odstraňování postradatelných objektů SŽ – Demolice (obvod OŘ Praha) - Praha Vršovice</v>
      </c>
      <c r="F7" s="308"/>
      <c r="G7" s="308"/>
      <c r="H7" s="308"/>
      <c r="L7" s="21"/>
    </row>
    <row r="8" spans="1:46" s="2" customFormat="1" ht="12" customHeight="1">
      <c r="A8" s="35"/>
      <c r="B8" s="40"/>
      <c r="C8" s="35"/>
      <c r="D8" s="113" t="s">
        <v>96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09" t="s">
        <v>403</v>
      </c>
      <c r="F9" s="310"/>
      <c r="G9" s="310"/>
      <c r="H9" s="310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33</v>
      </c>
      <c r="G12" s="35"/>
      <c r="H12" s="35"/>
      <c r="I12" s="113" t="s">
        <v>22</v>
      </c>
      <c r="J12" s="115" t="str">
        <f>'Rekapitulace stavby'!AN8</f>
        <v>5. 4. 2024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>70994234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>Správa železnic, státní organizace</v>
      </c>
      <c r="F15" s="35"/>
      <c r="G15" s="35"/>
      <c r="H15" s="35"/>
      <c r="I15" s="113" t="s">
        <v>28</v>
      </c>
      <c r="J15" s="114" t="str">
        <f>IF('Rekapitulace stavby'!AN11="","",'Rekapitulace stavby'!AN11)</f>
        <v>CZ70994234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30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1" t="str">
        <f>'Rekapitulace stavby'!E14</f>
        <v>Vyplň údaj</v>
      </c>
      <c r="F18" s="312"/>
      <c r="G18" s="312"/>
      <c r="H18" s="312"/>
      <c r="I18" s="113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32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28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35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>L. Malý</v>
      </c>
      <c r="F24" s="35"/>
      <c r="G24" s="35"/>
      <c r="H24" s="35"/>
      <c r="I24" s="113" t="s">
        <v>28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37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3" t="s">
        <v>1</v>
      </c>
      <c r="F27" s="313"/>
      <c r="G27" s="313"/>
      <c r="H27" s="313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38</v>
      </c>
      <c r="E30" s="35"/>
      <c r="F30" s="35"/>
      <c r="G30" s="35"/>
      <c r="H30" s="35"/>
      <c r="I30" s="35"/>
      <c r="J30" s="121">
        <f>ROUND(J120,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40</v>
      </c>
      <c r="G32" s="35"/>
      <c r="H32" s="35"/>
      <c r="I32" s="122" t="s">
        <v>39</v>
      </c>
      <c r="J32" s="122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42</v>
      </c>
      <c r="E33" s="113" t="s">
        <v>43</v>
      </c>
      <c r="F33" s="124">
        <f>ROUND((SUM(BE120:BE170)),  2)</f>
        <v>0</v>
      </c>
      <c r="G33" s="35"/>
      <c r="H33" s="35"/>
      <c r="I33" s="125">
        <v>0.21</v>
      </c>
      <c r="J33" s="124">
        <f>ROUND(((SUM(BE120:BE170))*I33),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44</v>
      </c>
      <c r="F34" s="124">
        <f>ROUND((SUM(BF120:BF170)),  2)</f>
        <v>0</v>
      </c>
      <c r="G34" s="35"/>
      <c r="H34" s="35"/>
      <c r="I34" s="125">
        <v>0.12</v>
      </c>
      <c r="J34" s="124">
        <f>ROUND(((SUM(BF120:BF170))*I34),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45</v>
      </c>
      <c r="F35" s="124">
        <f>ROUND((SUM(BG120:BG170)),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46</v>
      </c>
      <c r="F36" s="124">
        <f>ROUND((SUM(BH120:BH170)),  2)</f>
        <v>0</v>
      </c>
      <c r="G36" s="35"/>
      <c r="H36" s="35"/>
      <c r="I36" s="125">
        <v>0.12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47</v>
      </c>
      <c r="F37" s="124">
        <f>ROUND((SUM(BI120:BI170)),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48</v>
      </c>
      <c r="E39" s="128"/>
      <c r="F39" s="128"/>
      <c r="G39" s="129" t="s">
        <v>49</v>
      </c>
      <c r="H39" s="130" t="s">
        <v>50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51</v>
      </c>
      <c r="E50" s="134"/>
      <c r="F50" s="134"/>
      <c r="G50" s="133" t="s">
        <v>52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53</v>
      </c>
      <c r="E61" s="136"/>
      <c r="F61" s="137" t="s">
        <v>54</v>
      </c>
      <c r="G61" s="135" t="s">
        <v>53</v>
      </c>
      <c r="H61" s="136"/>
      <c r="I61" s="136"/>
      <c r="J61" s="138" t="s">
        <v>54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55</v>
      </c>
      <c r="E65" s="139"/>
      <c r="F65" s="139"/>
      <c r="G65" s="133" t="s">
        <v>56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53</v>
      </c>
      <c r="E76" s="136"/>
      <c r="F76" s="137" t="s">
        <v>54</v>
      </c>
      <c r="G76" s="135" t="s">
        <v>53</v>
      </c>
      <c r="H76" s="136"/>
      <c r="I76" s="136"/>
      <c r="J76" s="138" t="s">
        <v>54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98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4" t="str">
        <f>E7</f>
        <v>Odstraňování postradatelných objektů SŽ – Demolice (obvod OŘ Praha) - Praha Vršovice</v>
      </c>
      <c r="F85" s="315"/>
      <c r="G85" s="315"/>
      <c r="H85" s="315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96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85" t="str">
        <f>E9</f>
        <v>SO.03 - VRN</v>
      </c>
      <c r="F87" s="316"/>
      <c r="G87" s="316"/>
      <c r="H87" s="316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5. 4. 2024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>Správa železnic, státní organizace</v>
      </c>
      <c r="G91" s="37"/>
      <c r="H91" s="37"/>
      <c r="I91" s="30" t="s">
        <v>32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30</v>
      </c>
      <c r="D92" s="37"/>
      <c r="E92" s="37"/>
      <c r="F92" s="28" t="str">
        <f>IF(E18="","",E18)</f>
        <v>Vyplň údaj</v>
      </c>
      <c r="G92" s="37"/>
      <c r="H92" s="37"/>
      <c r="I92" s="30" t="s">
        <v>35</v>
      </c>
      <c r="J92" s="33" t="str">
        <f>E24</f>
        <v>L. Malý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99</v>
      </c>
      <c r="D94" s="145"/>
      <c r="E94" s="145"/>
      <c r="F94" s="145"/>
      <c r="G94" s="145"/>
      <c r="H94" s="145"/>
      <c r="I94" s="145"/>
      <c r="J94" s="146" t="s">
        <v>100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101</v>
      </c>
      <c r="D96" s="37"/>
      <c r="E96" s="37"/>
      <c r="F96" s="37"/>
      <c r="G96" s="37"/>
      <c r="H96" s="37"/>
      <c r="I96" s="37"/>
      <c r="J96" s="85">
        <f>J120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102</v>
      </c>
    </row>
    <row r="97" spans="1:31" s="9" customFormat="1" ht="24.95" customHeight="1">
      <c r="B97" s="148"/>
      <c r="C97" s="149"/>
      <c r="D97" s="150" t="s">
        <v>404</v>
      </c>
      <c r="E97" s="151"/>
      <c r="F97" s="151"/>
      <c r="G97" s="151"/>
      <c r="H97" s="151"/>
      <c r="I97" s="151"/>
      <c r="J97" s="152">
        <f>J121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405</v>
      </c>
      <c r="E98" s="157"/>
      <c r="F98" s="157"/>
      <c r="G98" s="157"/>
      <c r="H98" s="157"/>
      <c r="I98" s="157"/>
      <c r="J98" s="158">
        <f>J122</f>
        <v>0</v>
      </c>
      <c r="K98" s="155"/>
      <c r="L98" s="159"/>
    </row>
    <row r="99" spans="1:31" s="9" customFormat="1" ht="24.95" customHeight="1">
      <c r="B99" s="148"/>
      <c r="C99" s="149"/>
      <c r="D99" s="150" t="s">
        <v>406</v>
      </c>
      <c r="E99" s="151"/>
      <c r="F99" s="151"/>
      <c r="G99" s="151"/>
      <c r="H99" s="151"/>
      <c r="I99" s="151"/>
      <c r="J99" s="152">
        <f>J168</f>
        <v>0</v>
      </c>
      <c r="K99" s="149"/>
      <c r="L99" s="153"/>
    </row>
    <row r="100" spans="1:31" s="10" customFormat="1" ht="19.899999999999999" customHeight="1">
      <c r="B100" s="154"/>
      <c r="C100" s="155"/>
      <c r="D100" s="156" t="s">
        <v>407</v>
      </c>
      <c r="E100" s="157"/>
      <c r="F100" s="157"/>
      <c r="G100" s="157"/>
      <c r="H100" s="157"/>
      <c r="I100" s="157"/>
      <c r="J100" s="158">
        <f>J169</f>
        <v>0</v>
      </c>
      <c r="K100" s="155"/>
      <c r="L100" s="159"/>
    </row>
    <row r="101" spans="1:31" s="2" customFormat="1" ht="21.75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52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31" s="2" customFormat="1" ht="6.95" customHeight="1">
      <c r="A102" s="35"/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pans="1:31" s="2" customFormat="1" ht="6.95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24.95" customHeight="1">
      <c r="A107" s="35"/>
      <c r="B107" s="36"/>
      <c r="C107" s="24" t="s">
        <v>108</v>
      </c>
      <c r="D107" s="37"/>
      <c r="E107" s="37"/>
      <c r="F107" s="37"/>
      <c r="G107" s="37"/>
      <c r="H107" s="37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6.95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2" customHeight="1">
      <c r="A109" s="35"/>
      <c r="B109" s="36"/>
      <c r="C109" s="30" t="s">
        <v>16</v>
      </c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26.25" customHeight="1">
      <c r="A110" s="35"/>
      <c r="B110" s="36"/>
      <c r="C110" s="37"/>
      <c r="D110" s="37"/>
      <c r="E110" s="314" t="str">
        <f>E7</f>
        <v>Odstraňování postradatelných objektů SŽ – Demolice (obvod OŘ Praha) - Praha Vršovice</v>
      </c>
      <c r="F110" s="315"/>
      <c r="G110" s="315"/>
      <c r="H110" s="315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30" t="s">
        <v>96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6.5" customHeight="1">
      <c r="A112" s="35"/>
      <c r="B112" s="36"/>
      <c r="C112" s="37"/>
      <c r="D112" s="37"/>
      <c r="E112" s="285" t="str">
        <f>E9</f>
        <v>SO.03 - VRN</v>
      </c>
      <c r="F112" s="316"/>
      <c r="G112" s="316"/>
      <c r="H112" s="316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6.95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2" customHeight="1">
      <c r="A114" s="35"/>
      <c r="B114" s="36"/>
      <c r="C114" s="30" t="s">
        <v>20</v>
      </c>
      <c r="D114" s="37"/>
      <c r="E114" s="37"/>
      <c r="F114" s="28" t="str">
        <f>F12</f>
        <v xml:space="preserve"> </v>
      </c>
      <c r="G114" s="37"/>
      <c r="H114" s="37"/>
      <c r="I114" s="30" t="s">
        <v>22</v>
      </c>
      <c r="J114" s="67" t="str">
        <f>IF(J12="","",J12)</f>
        <v>5. 4. 2024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5.2" customHeight="1">
      <c r="A116" s="35"/>
      <c r="B116" s="36"/>
      <c r="C116" s="30" t="s">
        <v>24</v>
      </c>
      <c r="D116" s="37"/>
      <c r="E116" s="37"/>
      <c r="F116" s="28" t="str">
        <f>E15</f>
        <v>Správa železnic, státní organizace</v>
      </c>
      <c r="G116" s="37"/>
      <c r="H116" s="37"/>
      <c r="I116" s="30" t="s">
        <v>32</v>
      </c>
      <c r="J116" s="33" t="str">
        <f>E21</f>
        <v xml:space="preserve"> </v>
      </c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15.2" customHeight="1">
      <c r="A117" s="35"/>
      <c r="B117" s="36"/>
      <c r="C117" s="30" t="s">
        <v>30</v>
      </c>
      <c r="D117" s="37"/>
      <c r="E117" s="37"/>
      <c r="F117" s="28" t="str">
        <f>IF(E18="","",E18)</f>
        <v>Vyplň údaj</v>
      </c>
      <c r="G117" s="37"/>
      <c r="H117" s="37"/>
      <c r="I117" s="30" t="s">
        <v>35</v>
      </c>
      <c r="J117" s="33" t="str">
        <f>E24</f>
        <v>L. Malý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0.3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11" customFormat="1" ht="29.25" customHeight="1">
      <c r="A119" s="160"/>
      <c r="B119" s="161"/>
      <c r="C119" s="162" t="s">
        <v>109</v>
      </c>
      <c r="D119" s="163" t="s">
        <v>63</v>
      </c>
      <c r="E119" s="163" t="s">
        <v>59</v>
      </c>
      <c r="F119" s="163" t="s">
        <v>60</v>
      </c>
      <c r="G119" s="163" t="s">
        <v>110</v>
      </c>
      <c r="H119" s="163" t="s">
        <v>111</v>
      </c>
      <c r="I119" s="163" t="s">
        <v>112</v>
      </c>
      <c r="J119" s="163" t="s">
        <v>100</v>
      </c>
      <c r="K119" s="164" t="s">
        <v>113</v>
      </c>
      <c r="L119" s="165"/>
      <c r="M119" s="76" t="s">
        <v>1</v>
      </c>
      <c r="N119" s="77" t="s">
        <v>42</v>
      </c>
      <c r="O119" s="77" t="s">
        <v>114</v>
      </c>
      <c r="P119" s="77" t="s">
        <v>115</v>
      </c>
      <c r="Q119" s="77" t="s">
        <v>116</v>
      </c>
      <c r="R119" s="77" t="s">
        <v>117</v>
      </c>
      <c r="S119" s="77" t="s">
        <v>118</v>
      </c>
      <c r="T119" s="78" t="s">
        <v>119</v>
      </c>
      <c r="U119" s="160"/>
      <c r="V119" s="160"/>
      <c r="W119" s="160"/>
      <c r="X119" s="160"/>
      <c r="Y119" s="160"/>
      <c r="Z119" s="160"/>
      <c r="AA119" s="160"/>
      <c r="AB119" s="160"/>
      <c r="AC119" s="160"/>
      <c r="AD119" s="160"/>
      <c r="AE119" s="160"/>
    </row>
    <row r="120" spans="1:65" s="2" customFormat="1" ht="22.9" customHeight="1">
      <c r="A120" s="35"/>
      <c r="B120" s="36"/>
      <c r="C120" s="83" t="s">
        <v>120</v>
      </c>
      <c r="D120" s="37"/>
      <c r="E120" s="37"/>
      <c r="F120" s="37"/>
      <c r="G120" s="37"/>
      <c r="H120" s="37"/>
      <c r="I120" s="37"/>
      <c r="J120" s="166">
        <f>BK120</f>
        <v>0</v>
      </c>
      <c r="K120" s="37"/>
      <c r="L120" s="40"/>
      <c r="M120" s="79"/>
      <c r="N120" s="167"/>
      <c r="O120" s="80"/>
      <c r="P120" s="168">
        <f>P121+P168</f>
        <v>0</v>
      </c>
      <c r="Q120" s="80"/>
      <c r="R120" s="168">
        <f>R121+R168</f>
        <v>0</v>
      </c>
      <c r="S120" s="80"/>
      <c r="T120" s="169">
        <f>T121+T168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77</v>
      </c>
      <c r="AU120" s="18" t="s">
        <v>102</v>
      </c>
      <c r="BK120" s="170">
        <f>BK121+BK168</f>
        <v>0</v>
      </c>
    </row>
    <row r="121" spans="1:65" s="12" customFormat="1" ht="25.9" customHeight="1">
      <c r="B121" s="171"/>
      <c r="C121" s="172"/>
      <c r="D121" s="173" t="s">
        <v>77</v>
      </c>
      <c r="E121" s="174" t="s">
        <v>121</v>
      </c>
      <c r="F121" s="174" t="s">
        <v>408</v>
      </c>
      <c r="G121" s="172"/>
      <c r="H121" s="172"/>
      <c r="I121" s="175"/>
      <c r="J121" s="176">
        <f>BK121</f>
        <v>0</v>
      </c>
      <c r="K121" s="172"/>
      <c r="L121" s="177"/>
      <c r="M121" s="178"/>
      <c r="N121" s="179"/>
      <c r="O121" s="179"/>
      <c r="P121" s="180">
        <f>P122</f>
        <v>0</v>
      </c>
      <c r="Q121" s="179"/>
      <c r="R121" s="180">
        <f>R122</f>
        <v>0</v>
      </c>
      <c r="S121" s="179"/>
      <c r="T121" s="181">
        <f>T122</f>
        <v>0</v>
      </c>
      <c r="AR121" s="182" t="s">
        <v>86</v>
      </c>
      <c r="AT121" s="183" t="s">
        <v>77</v>
      </c>
      <c r="AU121" s="183" t="s">
        <v>78</v>
      </c>
      <c r="AY121" s="182" t="s">
        <v>123</v>
      </c>
      <c r="BK121" s="184">
        <f>BK122</f>
        <v>0</v>
      </c>
    </row>
    <row r="122" spans="1:65" s="12" customFormat="1" ht="22.9" customHeight="1">
      <c r="B122" s="171"/>
      <c r="C122" s="172"/>
      <c r="D122" s="173" t="s">
        <v>77</v>
      </c>
      <c r="E122" s="185" t="s">
        <v>153</v>
      </c>
      <c r="F122" s="185" t="s">
        <v>409</v>
      </c>
      <c r="G122" s="172"/>
      <c r="H122" s="172"/>
      <c r="I122" s="175"/>
      <c r="J122" s="186">
        <f>BK122</f>
        <v>0</v>
      </c>
      <c r="K122" s="172"/>
      <c r="L122" s="177"/>
      <c r="M122" s="178"/>
      <c r="N122" s="179"/>
      <c r="O122" s="179"/>
      <c r="P122" s="180">
        <f>SUM(P123:P167)</f>
        <v>0</v>
      </c>
      <c r="Q122" s="179"/>
      <c r="R122" s="180">
        <f>SUM(R123:R167)</f>
        <v>0</v>
      </c>
      <c r="S122" s="179"/>
      <c r="T122" s="181">
        <f>SUM(T123:T167)</f>
        <v>0</v>
      </c>
      <c r="AR122" s="182" t="s">
        <v>86</v>
      </c>
      <c r="AT122" s="183" t="s">
        <v>77</v>
      </c>
      <c r="AU122" s="183" t="s">
        <v>86</v>
      </c>
      <c r="AY122" s="182" t="s">
        <v>123</v>
      </c>
      <c r="BK122" s="184">
        <f>SUM(BK123:BK167)</f>
        <v>0</v>
      </c>
    </row>
    <row r="123" spans="1:65" s="2" customFormat="1" ht="66.75" customHeight="1">
      <c r="A123" s="35"/>
      <c r="B123" s="36"/>
      <c r="C123" s="187" t="s">
        <v>86</v>
      </c>
      <c r="D123" s="187" t="s">
        <v>125</v>
      </c>
      <c r="E123" s="188" t="s">
        <v>410</v>
      </c>
      <c r="F123" s="189" t="s">
        <v>411</v>
      </c>
      <c r="G123" s="190" t="s">
        <v>138</v>
      </c>
      <c r="H123" s="191">
        <v>1</v>
      </c>
      <c r="I123" s="192"/>
      <c r="J123" s="193">
        <f>ROUND(I123*H123,2)</f>
        <v>0</v>
      </c>
      <c r="K123" s="189" t="s">
        <v>1</v>
      </c>
      <c r="L123" s="40"/>
      <c r="M123" s="194" t="s">
        <v>1</v>
      </c>
      <c r="N123" s="195" t="s">
        <v>43</v>
      </c>
      <c r="O123" s="72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8" t="s">
        <v>130</v>
      </c>
      <c r="AT123" s="198" t="s">
        <v>125</v>
      </c>
      <c r="AU123" s="198" t="s">
        <v>88</v>
      </c>
      <c r="AY123" s="18" t="s">
        <v>123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8" t="s">
        <v>86</v>
      </c>
      <c r="BK123" s="199">
        <f>ROUND(I123*H123,2)</f>
        <v>0</v>
      </c>
      <c r="BL123" s="18" t="s">
        <v>130</v>
      </c>
      <c r="BM123" s="198" t="s">
        <v>88</v>
      </c>
    </row>
    <row r="124" spans="1:65" s="14" customFormat="1" ht="11.25">
      <c r="B124" s="211"/>
      <c r="C124" s="212"/>
      <c r="D124" s="202" t="s">
        <v>140</v>
      </c>
      <c r="E124" s="213" t="s">
        <v>1</v>
      </c>
      <c r="F124" s="214" t="s">
        <v>86</v>
      </c>
      <c r="G124" s="212"/>
      <c r="H124" s="215">
        <v>1</v>
      </c>
      <c r="I124" s="216"/>
      <c r="J124" s="212"/>
      <c r="K124" s="212"/>
      <c r="L124" s="217"/>
      <c r="M124" s="218"/>
      <c r="N124" s="219"/>
      <c r="O124" s="219"/>
      <c r="P124" s="219"/>
      <c r="Q124" s="219"/>
      <c r="R124" s="219"/>
      <c r="S124" s="219"/>
      <c r="T124" s="220"/>
      <c r="AT124" s="221" t="s">
        <v>140</v>
      </c>
      <c r="AU124" s="221" t="s">
        <v>88</v>
      </c>
      <c r="AV124" s="14" t="s">
        <v>88</v>
      </c>
      <c r="AW124" s="14" t="s">
        <v>34</v>
      </c>
      <c r="AX124" s="14" t="s">
        <v>78</v>
      </c>
      <c r="AY124" s="221" t="s">
        <v>123</v>
      </c>
    </row>
    <row r="125" spans="1:65" s="16" customFormat="1" ht="11.25">
      <c r="B125" s="233"/>
      <c r="C125" s="234"/>
      <c r="D125" s="202" t="s">
        <v>140</v>
      </c>
      <c r="E125" s="235" t="s">
        <v>1</v>
      </c>
      <c r="F125" s="236" t="s">
        <v>152</v>
      </c>
      <c r="G125" s="234"/>
      <c r="H125" s="237">
        <v>1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140</v>
      </c>
      <c r="AU125" s="243" t="s">
        <v>88</v>
      </c>
      <c r="AV125" s="16" t="s">
        <v>130</v>
      </c>
      <c r="AW125" s="16" t="s">
        <v>34</v>
      </c>
      <c r="AX125" s="16" t="s">
        <v>86</v>
      </c>
      <c r="AY125" s="243" t="s">
        <v>123</v>
      </c>
    </row>
    <row r="126" spans="1:65" s="2" customFormat="1" ht="49.15" customHeight="1">
      <c r="A126" s="35"/>
      <c r="B126" s="36"/>
      <c r="C126" s="187" t="s">
        <v>88</v>
      </c>
      <c r="D126" s="187" t="s">
        <v>125</v>
      </c>
      <c r="E126" s="188" t="s">
        <v>412</v>
      </c>
      <c r="F126" s="189" t="s">
        <v>413</v>
      </c>
      <c r="G126" s="190" t="s">
        <v>214</v>
      </c>
      <c r="H126" s="191">
        <v>2</v>
      </c>
      <c r="I126" s="192"/>
      <c r="J126" s="193">
        <f>ROUND(I126*H126,2)</f>
        <v>0</v>
      </c>
      <c r="K126" s="189" t="s">
        <v>414</v>
      </c>
      <c r="L126" s="40"/>
      <c r="M126" s="194" t="s">
        <v>1</v>
      </c>
      <c r="N126" s="195" t="s">
        <v>43</v>
      </c>
      <c r="O126" s="7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8" t="s">
        <v>130</v>
      </c>
      <c r="AT126" s="198" t="s">
        <v>125</v>
      </c>
      <c r="AU126" s="198" t="s">
        <v>88</v>
      </c>
      <c r="AY126" s="18" t="s">
        <v>123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8" t="s">
        <v>86</v>
      </c>
      <c r="BK126" s="199">
        <f>ROUND(I126*H126,2)</f>
        <v>0</v>
      </c>
      <c r="BL126" s="18" t="s">
        <v>130</v>
      </c>
      <c r="BM126" s="198" t="s">
        <v>130</v>
      </c>
    </row>
    <row r="127" spans="1:65" s="14" customFormat="1" ht="11.25">
      <c r="B127" s="211"/>
      <c r="C127" s="212"/>
      <c r="D127" s="202" t="s">
        <v>140</v>
      </c>
      <c r="E127" s="213" t="s">
        <v>1</v>
      </c>
      <c r="F127" s="214" t="s">
        <v>88</v>
      </c>
      <c r="G127" s="212"/>
      <c r="H127" s="215">
        <v>2</v>
      </c>
      <c r="I127" s="216"/>
      <c r="J127" s="212"/>
      <c r="K127" s="212"/>
      <c r="L127" s="217"/>
      <c r="M127" s="218"/>
      <c r="N127" s="219"/>
      <c r="O127" s="219"/>
      <c r="P127" s="219"/>
      <c r="Q127" s="219"/>
      <c r="R127" s="219"/>
      <c r="S127" s="219"/>
      <c r="T127" s="220"/>
      <c r="AT127" s="221" t="s">
        <v>140</v>
      </c>
      <c r="AU127" s="221" t="s">
        <v>88</v>
      </c>
      <c r="AV127" s="14" t="s">
        <v>88</v>
      </c>
      <c r="AW127" s="14" t="s">
        <v>34</v>
      </c>
      <c r="AX127" s="14" t="s">
        <v>78</v>
      </c>
      <c r="AY127" s="221" t="s">
        <v>123</v>
      </c>
    </row>
    <row r="128" spans="1:65" s="16" customFormat="1" ht="11.25">
      <c r="B128" s="233"/>
      <c r="C128" s="234"/>
      <c r="D128" s="202" t="s">
        <v>140</v>
      </c>
      <c r="E128" s="235" t="s">
        <v>1</v>
      </c>
      <c r="F128" s="236" t="s">
        <v>152</v>
      </c>
      <c r="G128" s="234"/>
      <c r="H128" s="237">
        <v>2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140</v>
      </c>
      <c r="AU128" s="243" t="s">
        <v>88</v>
      </c>
      <c r="AV128" s="16" t="s">
        <v>130</v>
      </c>
      <c r="AW128" s="16" t="s">
        <v>34</v>
      </c>
      <c r="AX128" s="16" t="s">
        <v>86</v>
      </c>
      <c r="AY128" s="243" t="s">
        <v>123</v>
      </c>
    </row>
    <row r="129" spans="1:65" s="2" customFormat="1" ht="55.5" customHeight="1">
      <c r="A129" s="35"/>
      <c r="B129" s="36"/>
      <c r="C129" s="187" t="s">
        <v>135</v>
      </c>
      <c r="D129" s="187" t="s">
        <v>125</v>
      </c>
      <c r="E129" s="188" t="s">
        <v>415</v>
      </c>
      <c r="F129" s="189" t="s">
        <v>416</v>
      </c>
      <c r="G129" s="190" t="s">
        <v>214</v>
      </c>
      <c r="H129" s="191">
        <v>2</v>
      </c>
      <c r="I129" s="192"/>
      <c r="J129" s="193">
        <f>ROUND(I129*H129,2)</f>
        <v>0</v>
      </c>
      <c r="K129" s="189" t="s">
        <v>414</v>
      </c>
      <c r="L129" s="40"/>
      <c r="M129" s="194" t="s">
        <v>1</v>
      </c>
      <c r="N129" s="195" t="s">
        <v>43</v>
      </c>
      <c r="O129" s="7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8" t="s">
        <v>130</v>
      </c>
      <c r="AT129" s="198" t="s">
        <v>125</v>
      </c>
      <c r="AU129" s="198" t="s">
        <v>88</v>
      </c>
      <c r="AY129" s="18" t="s">
        <v>123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8" t="s">
        <v>86</v>
      </c>
      <c r="BK129" s="199">
        <f>ROUND(I129*H129,2)</f>
        <v>0</v>
      </c>
      <c r="BL129" s="18" t="s">
        <v>130</v>
      </c>
      <c r="BM129" s="198" t="s">
        <v>158</v>
      </c>
    </row>
    <row r="130" spans="1:65" s="14" customFormat="1" ht="11.25">
      <c r="B130" s="211"/>
      <c r="C130" s="212"/>
      <c r="D130" s="202" t="s">
        <v>140</v>
      </c>
      <c r="E130" s="213" t="s">
        <v>1</v>
      </c>
      <c r="F130" s="214" t="s">
        <v>88</v>
      </c>
      <c r="G130" s="212"/>
      <c r="H130" s="215">
        <v>2</v>
      </c>
      <c r="I130" s="216"/>
      <c r="J130" s="212"/>
      <c r="K130" s="212"/>
      <c r="L130" s="217"/>
      <c r="M130" s="218"/>
      <c r="N130" s="219"/>
      <c r="O130" s="219"/>
      <c r="P130" s="219"/>
      <c r="Q130" s="219"/>
      <c r="R130" s="219"/>
      <c r="S130" s="219"/>
      <c r="T130" s="220"/>
      <c r="AT130" s="221" t="s">
        <v>140</v>
      </c>
      <c r="AU130" s="221" t="s">
        <v>88</v>
      </c>
      <c r="AV130" s="14" t="s">
        <v>88</v>
      </c>
      <c r="AW130" s="14" t="s">
        <v>34</v>
      </c>
      <c r="AX130" s="14" t="s">
        <v>78</v>
      </c>
      <c r="AY130" s="221" t="s">
        <v>123</v>
      </c>
    </row>
    <row r="131" spans="1:65" s="16" customFormat="1" ht="11.25">
      <c r="B131" s="233"/>
      <c r="C131" s="234"/>
      <c r="D131" s="202" t="s">
        <v>140</v>
      </c>
      <c r="E131" s="235" t="s">
        <v>1</v>
      </c>
      <c r="F131" s="236" t="s">
        <v>152</v>
      </c>
      <c r="G131" s="234"/>
      <c r="H131" s="237">
        <v>2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140</v>
      </c>
      <c r="AU131" s="243" t="s">
        <v>88</v>
      </c>
      <c r="AV131" s="16" t="s">
        <v>130</v>
      </c>
      <c r="AW131" s="16" t="s">
        <v>34</v>
      </c>
      <c r="AX131" s="16" t="s">
        <v>86</v>
      </c>
      <c r="AY131" s="243" t="s">
        <v>123</v>
      </c>
    </row>
    <row r="132" spans="1:65" s="2" customFormat="1" ht="55.5" customHeight="1">
      <c r="A132" s="35"/>
      <c r="B132" s="36"/>
      <c r="C132" s="187" t="s">
        <v>130</v>
      </c>
      <c r="D132" s="187" t="s">
        <v>125</v>
      </c>
      <c r="E132" s="188" t="s">
        <v>417</v>
      </c>
      <c r="F132" s="189" t="s">
        <v>418</v>
      </c>
      <c r="G132" s="190" t="s">
        <v>220</v>
      </c>
      <c r="H132" s="191">
        <v>6</v>
      </c>
      <c r="I132" s="192"/>
      <c r="J132" s="193">
        <f>ROUND(I132*H132,2)</f>
        <v>0</v>
      </c>
      <c r="K132" s="189" t="s">
        <v>414</v>
      </c>
      <c r="L132" s="40"/>
      <c r="M132" s="194" t="s">
        <v>1</v>
      </c>
      <c r="N132" s="195" t="s">
        <v>43</v>
      </c>
      <c r="O132" s="7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8" t="s">
        <v>130</v>
      </c>
      <c r="AT132" s="198" t="s">
        <v>125</v>
      </c>
      <c r="AU132" s="198" t="s">
        <v>88</v>
      </c>
      <c r="AY132" s="18" t="s">
        <v>123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8" t="s">
        <v>86</v>
      </c>
      <c r="BK132" s="199">
        <f>ROUND(I132*H132,2)</f>
        <v>0</v>
      </c>
      <c r="BL132" s="18" t="s">
        <v>130</v>
      </c>
      <c r="BM132" s="198" t="s">
        <v>169</v>
      </c>
    </row>
    <row r="133" spans="1:65" s="14" customFormat="1" ht="11.25">
      <c r="B133" s="211"/>
      <c r="C133" s="212"/>
      <c r="D133" s="202" t="s">
        <v>140</v>
      </c>
      <c r="E133" s="213" t="s">
        <v>1</v>
      </c>
      <c r="F133" s="214" t="s">
        <v>158</v>
      </c>
      <c r="G133" s="212"/>
      <c r="H133" s="215">
        <v>6</v>
      </c>
      <c r="I133" s="216"/>
      <c r="J133" s="212"/>
      <c r="K133" s="212"/>
      <c r="L133" s="217"/>
      <c r="M133" s="218"/>
      <c r="N133" s="219"/>
      <c r="O133" s="219"/>
      <c r="P133" s="219"/>
      <c r="Q133" s="219"/>
      <c r="R133" s="219"/>
      <c r="S133" s="219"/>
      <c r="T133" s="220"/>
      <c r="AT133" s="221" t="s">
        <v>140</v>
      </c>
      <c r="AU133" s="221" t="s">
        <v>88</v>
      </c>
      <c r="AV133" s="14" t="s">
        <v>88</v>
      </c>
      <c r="AW133" s="14" t="s">
        <v>34</v>
      </c>
      <c r="AX133" s="14" t="s">
        <v>78</v>
      </c>
      <c r="AY133" s="221" t="s">
        <v>123</v>
      </c>
    </row>
    <row r="134" spans="1:65" s="16" customFormat="1" ht="11.25">
      <c r="B134" s="233"/>
      <c r="C134" s="234"/>
      <c r="D134" s="202" t="s">
        <v>140</v>
      </c>
      <c r="E134" s="235" t="s">
        <v>1</v>
      </c>
      <c r="F134" s="236" t="s">
        <v>152</v>
      </c>
      <c r="G134" s="234"/>
      <c r="H134" s="237">
        <v>6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140</v>
      </c>
      <c r="AU134" s="243" t="s">
        <v>88</v>
      </c>
      <c r="AV134" s="16" t="s">
        <v>130</v>
      </c>
      <c r="AW134" s="16" t="s">
        <v>34</v>
      </c>
      <c r="AX134" s="16" t="s">
        <v>86</v>
      </c>
      <c r="AY134" s="243" t="s">
        <v>123</v>
      </c>
    </row>
    <row r="135" spans="1:65" s="2" customFormat="1" ht="55.5" customHeight="1">
      <c r="A135" s="35"/>
      <c r="B135" s="36"/>
      <c r="C135" s="187" t="s">
        <v>153</v>
      </c>
      <c r="D135" s="187" t="s">
        <v>125</v>
      </c>
      <c r="E135" s="188" t="s">
        <v>419</v>
      </c>
      <c r="F135" s="189" t="s">
        <v>420</v>
      </c>
      <c r="G135" s="190" t="s">
        <v>220</v>
      </c>
      <c r="H135" s="191">
        <v>6</v>
      </c>
      <c r="I135" s="192"/>
      <c r="J135" s="193">
        <f>ROUND(I135*H135,2)</f>
        <v>0</v>
      </c>
      <c r="K135" s="189" t="s">
        <v>414</v>
      </c>
      <c r="L135" s="40"/>
      <c r="M135" s="194" t="s">
        <v>1</v>
      </c>
      <c r="N135" s="195" t="s">
        <v>43</v>
      </c>
      <c r="O135" s="7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98" t="s">
        <v>130</v>
      </c>
      <c r="AT135" s="198" t="s">
        <v>125</v>
      </c>
      <c r="AU135" s="198" t="s">
        <v>88</v>
      </c>
      <c r="AY135" s="18" t="s">
        <v>123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8" t="s">
        <v>86</v>
      </c>
      <c r="BK135" s="199">
        <f>ROUND(I135*H135,2)</f>
        <v>0</v>
      </c>
      <c r="BL135" s="18" t="s">
        <v>130</v>
      </c>
      <c r="BM135" s="198" t="s">
        <v>179</v>
      </c>
    </row>
    <row r="136" spans="1:65" s="14" customFormat="1" ht="11.25">
      <c r="B136" s="211"/>
      <c r="C136" s="212"/>
      <c r="D136" s="202" t="s">
        <v>140</v>
      </c>
      <c r="E136" s="213" t="s">
        <v>1</v>
      </c>
      <c r="F136" s="214" t="s">
        <v>158</v>
      </c>
      <c r="G136" s="212"/>
      <c r="H136" s="215">
        <v>6</v>
      </c>
      <c r="I136" s="216"/>
      <c r="J136" s="212"/>
      <c r="K136" s="212"/>
      <c r="L136" s="217"/>
      <c r="M136" s="218"/>
      <c r="N136" s="219"/>
      <c r="O136" s="219"/>
      <c r="P136" s="219"/>
      <c r="Q136" s="219"/>
      <c r="R136" s="219"/>
      <c r="S136" s="219"/>
      <c r="T136" s="220"/>
      <c r="AT136" s="221" t="s">
        <v>140</v>
      </c>
      <c r="AU136" s="221" t="s">
        <v>88</v>
      </c>
      <c r="AV136" s="14" t="s">
        <v>88</v>
      </c>
      <c r="AW136" s="14" t="s">
        <v>34</v>
      </c>
      <c r="AX136" s="14" t="s">
        <v>78</v>
      </c>
      <c r="AY136" s="221" t="s">
        <v>123</v>
      </c>
    </row>
    <row r="137" spans="1:65" s="16" customFormat="1" ht="11.25">
      <c r="B137" s="233"/>
      <c r="C137" s="234"/>
      <c r="D137" s="202" t="s">
        <v>140</v>
      </c>
      <c r="E137" s="235" t="s">
        <v>1</v>
      </c>
      <c r="F137" s="236" t="s">
        <v>152</v>
      </c>
      <c r="G137" s="234"/>
      <c r="H137" s="237">
        <v>6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140</v>
      </c>
      <c r="AU137" s="243" t="s">
        <v>88</v>
      </c>
      <c r="AV137" s="16" t="s">
        <v>130</v>
      </c>
      <c r="AW137" s="16" t="s">
        <v>34</v>
      </c>
      <c r="AX137" s="16" t="s">
        <v>86</v>
      </c>
      <c r="AY137" s="243" t="s">
        <v>123</v>
      </c>
    </row>
    <row r="138" spans="1:65" s="2" customFormat="1" ht="16.5" customHeight="1">
      <c r="A138" s="35"/>
      <c r="B138" s="36"/>
      <c r="C138" s="244" t="s">
        <v>158</v>
      </c>
      <c r="D138" s="244" t="s">
        <v>165</v>
      </c>
      <c r="E138" s="245" t="s">
        <v>421</v>
      </c>
      <c r="F138" s="246" t="s">
        <v>422</v>
      </c>
      <c r="G138" s="247" t="s">
        <v>214</v>
      </c>
      <c r="H138" s="248">
        <v>2</v>
      </c>
      <c r="I138" s="249"/>
      <c r="J138" s="250">
        <f>ROUND(I138*H138,2)</f>
        <v>0</v>
      </c>
      <c r="K138" s="246" t="s">
        <v>414</v>
      </c>
      <c r="L138" s="251"/>
      <c r="M138" s="252" t="s">
        <v>1</v>
      </c>
      <c r="N138" s="253" t="s">
        <v>43</v>
      </c>
      <c r="O138" s="7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8" t="s">
        <v>169</v>
      </c>
      <c r="AT138" s="198" t="s">
        <v>165</v>
      </c>
      <c r="AU138" s="198" t="s">
        <v>88</v>
      </c>
      <c r="AY138" s="18" t="s">
        <v>123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8" t="s">
        <v>86</v>
      </c>
      <c r="BK138" s="199">
        <f>ROUND(I138*H138,2)</f>
        <v>0</v>
      </c>
      <c r="BL138" s="18" t="s">
        <v>130</v>
      </c>
      <c r="BM138" s="198" t="s">
        <v>8</v>
      </c>
    </row>
    <row r="139" spans="1:65" s="14" customFormat="1" ht="11.25">
      <c r="B139" s="211"/>
      <c r="C139" s="212"/>
      <c r="D139" s="202" t="s">
        <v>140</v>
      </c>
      <c r="E139" s="213" t="s">
        <v>1</v>
      </c>
      <c r="F139" s="214" t="s">
        <v>88</v>
      </c>
      <c r="G139" s="212"/>
      <c r="H139" s="215">
        <v>2</v>
      </c>
      <c r="I139" s="216"/>
      <c r="J139" s="212"/>
      <c r="K139" s="212"/>
      <c r="L139" s="217"/>
      <c r="M139" s="218"/>
      <c r="N139" s="219"/>
      <c r="O139" s="219"/>
      <c r="P139" s="219"/>
      <c r="Q139" s="219"/>
      <c r="R139" s="219"/>
      <c r="S139" s="219"/>
      <c r="T139" s="220"/>
      <c r="AT139" s="221" t="s">
        <v>140</v>
      </c>
      <c r="AU139" s="221" t="s">
        <v>88</v>
      </c>
      <c r="AV139" s="14" t="s">
        <v>88</v>
      </c>
      <c r="AW139" s="14" t="s">
        <v>34</v>
      </c>
      <c r="AX139" s="14" t="s">
        <v>78</v>
      </c>
      <c r="AY139" s="221" t="s">
        <v>123</v>
      </c>
    </row>
    <row r="140" spans="1:65" s="16" customFormat="1" ht="11.25">
      <c r="B140" s="233"/>
      <c r="C140" s="234"/>
      <c r="D140" s="202" t="s">
        <v>140</v>
      </c>
      <c r="E140" s="235" t="s">
        <v>1</v>
      </c>
      <c r="F140" s="236" t="s">
        <v>152</v>
      </c>
      <c r="G140" s="234"/>
      <c r="H140" s="237">
        <v>2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140</v>
      </c>
      <c r="AU140" s="243" t="s">
        <v>88</v>
      </c>
      <c r="AV140" s="16" t="s">
        <v>130</v>
      </c>
      <c r="AW140" s="16" t="s">
        <v>34</v>
      </c>
      <c r="AX140" s="16" t="s">
        <v>86</v>
      </c>
      <c r="AY140" s="243" t="s">
        <v>123</v>
      </c>
    </row>
    <row r="141" spans="1:65" s="2" customFormat="1" ht="16.5" customHeight="1">
      <c r="A141" s="35"/>
      <c r="B141" s="36"/>
      <c r="C141" s="244" t="s">
        <v>164</v>
      </c>
      <c r="D141" s="244" t="s">
        <v>165</v>
      </c>
      <c r="E141" s="245" t="s">
        <v>423</v>
      </c>
      <c r="F141" s="246" t="s">
        <v>424</v>
      </c>
      <c r="G141" s="247" t="s">
        <v>214</v>
      </c>
      <c r="H141" s="248">
        <v>2</v>
      </c>
      <c r="I141" s="249"/>
      <c r="J141" s="250">
        <f>ROUND(I141*H141,2)</f>
        <v>0</v>
      </c>
      <c r="K141" s="246" t="s">
        <v>414</v>
      </c>
      <c r="L141" s="251"/>
      <c r="M141" s="252" t="s">
        <v>1</v>
      </c>
      <c r="N141" s="253" t="s">
        <v>43</v>
      </c>
      <c r="O141" s="7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8" t="s">
        <v>169</v>
      </c>
      <c r="AT141" s="198" t="s">
        <v>165</v>
      </c>
      <c r="AU141" s="198" t="s">
        <v>88</v>
      </c>
      <c r="AY141" s="18" t="s">
        <v>123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8" t="s">
        <v>86</v>
      </c>
      <c r="BK141" s="199">
        <f>ROUND(I141*H141,2)</f>
        <v>0</v>
      </c>
      <c r="BL141" s="18" t="s">
        <v>130</v>
      </c>
      <c r="BM141" s="198" t="s">
        <v>199</v>
      </c>
    </row>
    <row r="142" spans="1:65" s="14" customFormat="1" ht="11.25">
      <c r="B142" s="211"/>
      <c r="C142" s="212"/>
      <c r="D142" s="202" t="s">
        <v>140</v>
      </c>
      <c r="E142" s="213" t="s">
        <v>1</v>
      </c>
      <c r="F142" s="214" t="s">
        <v>88</v>
      </c>
      <c r="G142" s="212"/>
      <c r="H142" s="215">
        <v>2</v>
      </c>
      <c r="I142" s="216"/>
      <c r="J142" s="212"/>
      <c r="K142" s="212"/>
      <c r="L142" s="217"/>
      <c r="M142" s="218"/>
      <c r="N142" s="219"/>
      <c r="O142" s="219"/>
      <c r="P142" s="219"/>
      <c r="Q142" s="219"/>
      <c r="R142" s="219"/>
      <c r="S142" s="219"/>
      <c r="T142" s="220"/>
      <c r="AT142" s="221" t="s">
        <v>140</v>
      </c>
      <c r="AU142" s="221" t="s">
        <v>88</v>
      </c>
      <c r="AV142" s="14" t="s">
        <v>88</v>
      </c>
      <c r="AW142" s="14" t="s">
        <v>34</v>
      </c>
      <c r="AX142" s="14" t="s">
        <v>78</v>
      </c>
      <c r="AY142" s="221" t="s">
        <v>123</v>
      </c>
    </row>
    <row r="143" spans="1:65" s="16" customFormat="1" ht="11.25">
      <c r="B143" s="233"/>
      <c r="C143" s="234"/>
      <c r="D143" s="202" t="s">
        <v>140</v>
      </c>
      <c r="E143" s="235" t="s">
        <v>1</v>
      </c>
      <c r="F143" s="236" t="s">
        <v>152</v>
      </c>
      <c r="G143" s="234"/>
      <c r="H143" s="237">
        <v>2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AT143" s="243" t="s">
        <v>140</v>
      </c>
      <c r="AU143" s="243" t="s">
        <v>88</v>
      </c>
      <c r="AV143" s="16" t="s">
        <v>130</v>
      </c>
      <c r="AW143" s="16" t="s">
        <v>34</v>
      </c>
      <c r="AX143" s="16" t="s">
        <v>86</v>
      </c>
      <c r="AY143" s="243" t="s">
        <v>123</v>
      </c>
    </row>
    <row r="144" spans="1:65" s="2" customFormat="1" ht="16.5" customHeight="1">
      <c r="A144" s="35"/>
      <c r="B144" s="36"/>
      <c r="C144" s="244" t="s">
        <v>169</v>
      </c>
      <c r="D144" s="244" t="s">
        <v>165</v>
      </c>
      <c r="E144" s="245" t="s">
        <v>425</v>
      </c>
      <c r="F144" s="246" t="s">
        <v>426</v>
      </c>
      <c r="G144" s="247" t="s">
        <v>214</v>
      </c>
      <c r="H144" s="248">
        <v>4</v>
      </c>
      <c r="I144" s="249"/>
      <c r="J144" s="250">
        <f>ROUND(I144*H144,2)</f>
        <v>0</v>
      </c>
      <c r="K144" s="246" t="s">
        <v>414</v>
      </c>
      <c r="L144" s="251"/>
      <c r="M144" s="252" t="s">
        <v>1</v>
      </c>
      <c r="N144" s="253" t="s">
        <v>43</v>
      </c>
      <c r="O144" s="7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8" t="s">
        <v>169</v>
      </c>
      <c r="AT144" s="198" t="s">
        <v>165</v>
      </c>
      <c r="AU144" s="198" t="s">
        <v>88</v>
      </c>
      <c r="AY144" s="18" t="s">
        <v>123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8" t="s">
        <v>86</v>
      </c>
      <c r="BK144" s="199">
        <f>ROUND(I144*H144,2)</f>
        <v>0</v>
      </c>
      <c r="BL144" s="18" t="s">
        <v>130</v>
      </c>
      <c r="BM144" s="198" t="s">
        <v>211</v>
      </c>
    </row>
    <row r="145" spans="1:65" s="14" customFormat="1" ht="11.25">
      <c r="B145" s="211"/>
      <c r="C145" s="212"/>
      <c r="D145" s="202" t="s">
        <v>140</v>
      </c>
      <c r="E145" s="213" t="s">
        <v>1</v>
      </c>
      <c r="F145" s="214" t="s">
        <v>130</v>
      </c>
      <c r="G145" s="212"/>
      <c r="H145" s="215">
        <v>4</v>
      </c>
      <c r="I145" s="216"/>
      <c r="J145" s="212"/>
      <c r="K145" s="212"/>
      <c r="L145" s="217"/>
      <c r="M145" s="218"/>
      <c r="N145" s="219"/>
      <c r="O145" s="219"/>
      <c r="P145" s="219"/>
      <c r="Q145" s="219"/>
      <c r="R145" s="219"/>
      <c r="S145" s="219"/>
      <c r="T145" s="220"/>
      <c r="AT145" s="221" t="s">
        <v>140</v>
      </c>
      <c r="AU145" s="221" t="s">
        <v>88</v>
      </c>
      <c r="AV145" s="14" t="s">
        <v>88</v>
      </c>
      <c r="AW145" s="14" t="s">
        <v>34</v>
      </c>
      <c r="AX145" s="14" t="s">
        <v>78</v>
      </c>
      <c r="AY145" s="221" t="s">
        <v>123</v>
      </c>
    </row>
    <row r="146" spans="1:65" s="16" customFormat="1" ht="11.25">
      <c r="B146" s="233"/>
      <c r="C146" s="234"/>
      <c r="D146" s="202" t="s">
        <v>140</v>
      </c>
      <c r="E146" s="235" t="s">
        <v>1</v>
      </c>
      <c r="F146" s="236" t="s">
        <v>152</v>
      </c>
      <c r="G146" s="234"/>
      <c r="H146" s="237">
        <v>4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140</v>
      </c>
      <c r="AU146" s="243" t="s">
        <v>88</v>
      </c>
      <c r="AV146" s="16" t="s">
        <v>130</v>
      </c>
      <c r="AW146" s="16" t="s">
        <v>34</v>
      </c>
      <c r="AX146" s="16" t="s">
        <v>86</v>
      </c>
      <c r="AY146" s="243" t="s">
        <v>123</v>
      </c>
    </row>
    <row r="147" spans="1:65" s="2" customFormat="1" ht="16.5" customHeight="1">
      <c r="A147" s="35"/>
      <c r="B147" s="36"/>
      <c r="C147" s="244" t="s">
        <v>175</v>
      </c>
      <c r="D147" s="244" t="s">
        <v>165</v>
      </c>
      <c r="E147" s="245" t="s">
        <v>427</v>
      </c>
      <c r="F147" s="246" t="s">
        <v>428</v>
      </c>
      <c r="G147" s="247" t="s">
        <v>168</v>
      </c>
      <c r="H147" s="248">
        <v>2</v>
      </c>
      <c r="I147" s="249"/>
      <c r="J147" s="250">
        <f>ROUND(I147*H147,2)</f>
        <v>0</v>
      </c>
      <c r="K147" s="246" t="s">
        <v>414</v>
      </c>
      <c r="L147" s="251"/>
      <c r="M147" s="252" t="s">
        <v>1</v>
      </c>
      <c r="N147" s="253" t="s">
        <v>43</v>
      </c>
      <c r="O147" s="7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8" t="s">
        <v>169</v>
      </c>
      <c r="AT147" s="198" t="s">
        <v>165</v>
      </c>
      <c r="AU147" s="198" t="s">
        <v>88</v>
      </c>
      <c r="AY147" s="18" t="s">
        <v>123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8" t="s">
        <v>86</v>
      </c>
      <c r="BK147" s="199">
        <f>ROUND(I147*H147,2)</f>
        <v>0</v>
      </c>
      <c r="BL147" s="18" t="s">
        <v>130</v>
      </c>
      <c r="BM147" s="198" t="s">
        <v>225</v>
      </c>
    </row>
    <row r="148" spans="1:65" s="14" customFormat="1" ht="11.25">
      <c r="B148" s="211"/>
      <c r="C148" s="212"/>
      <c r="D148" s="202" t="s">
        <v>140</v>
      </c>
      <c r="E148" s="213" t="s">
        <v>1</v>
      </c>
      <c r="F148" s="214" t="s">
        <v>88</v>
      </c>
      <c r="G148" s="212"/>
      <c r="H148" s="215">
        <v>2</v>
      </c>
      <c r="I148" s="216"/>
      <c r="J148" s="212"/>
      <c r="K148" s="212"/>
      <c r="L148" s="217"/>
      <c r="M148" s="218"/>
      <c r="N148" s="219"/>
      <c r="O148" s="219"/>
      <c r="P148" s="219"/>
      <c r="Q148" s="219"/>
      <c r="R148" s="219"/>
      <c r="S148" s="219"/>
      <c r="T148" s="220"/>
      <c r="AT148" s="221" t="s">
        <v>140</v>
      </c>
      <c r="AU148" s="221" t="s">
        <v>88</v>
      </c>
      <c r="AV148" s="14" t="s">
        <v>88</v>
      </c>
      <c r="AW148" s="14" t="s">
        <v>34</v>
      </c>
      <c r="AX148" s="14" t="s">
        <v>78</v>
      </c>
      <c r="AY148" s="221" t="s">
        <v>123</v>
      </c>
    </row>
    <row r="149" spans="1:65" s="16" customFormat="1" ht="11.25">
      <c r="B149" s="233"/>
      <c r="C149" s="234"/>
      <c r="D149" s="202" t="s">
        <v>140</v>
      </c>
      <c r="E149" s="235" t="s">
        <v>1</v>
      </c>
      <c r="F149" s="236" t="s">
        <v>152</v>
      </c>
      <c r="G149" s="234"/>
      <c r="H149" s="237">
        <v>2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140</v>
      </c>
      <c r="AU149" s="243" t="s">
        <v>88</v>
      </c>
      <c r="AV149" s="16" t="s">
        <v>130</v>
      </c>
      <c r="AW149" s="16" t="s">
        <v>34</v>
      </c>
      <c r="AX149" s="16" t="s">
        <v>86</v>
      </c>
      <c r="AY149" s="243" t="s">
        <v>123</v>
      </c>
    </row>
    <row r="150" spans="1:65" s="2" customFormat="1" ht="66.75" customHeight="1">
      <c r="A150" s="35"/>
      <c r="B150" s="36"/>
      <c r="C150" s="187" t="s">
        <v>179</v>
      </c>
      <c r="D150" s="187" t="s">
        <v>125</v>
      </c>
      <c r="E150" s="188" t="s">
        <v>429</v>
      </c>
      <c r="F150" s="189" t="s">
        <v>430</v>
      </c>
      <c r="G150" s="190" t="s">
        <v>214</v>
      </c>
      <c r="H150" s="191">
        <v>2</v>
      </c>
      <c r="I150" s="192"/>
      <c r="J150" s="193">
        <f>ROUND(I150*H150,2)</f>
        <v>0</v>
      </c>
      <c r="K150" s="189" t="s">
        <v>414</v>
      </c>
      <c r="L150" s="40"/>
      <c r="M150" s="194" t="s">
        <v>1</v>
      </c>
      <c r="N150" s="195" t="s">
        <v>43</v>
      </c>
      <c r="O150" s="7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98" t="s">
        <v>431</v>
      </c>
      <c r="AT150" s="198" t="s">
        <v>125</v>
      </c>
      <c r="AU150" s="198" t="s">
        <v>88</v>
      </c>
      <c r="AY150" s="18" t="s">
        <v>123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8" t="s">
        <v>86</v>
      </c>
      <c r="BK150" s="199">
        <f>ROUND(I150*H150,2)</f>
        <v>0</v>
      </c>
      <c r="BL150" s="18" t="s">
        <v>431</v>
      </c>
      <c r="BM150" s="198" t="s">
        <v>235</v>
      </c>
    </row>
    <row r="151" spans="1:65" s="14" customFormat="1" ht="11.25">
      <c r="B151" s="211"/>
      <c r="C151" s="212"/>
      <c r="D151" s="202" t="s">
        <v>140</v>
      </c>
      <c r="E151" s="213" t="s">
        <v>1</v>
      </c>
      <c r="F151" s="214" t="s">
        <v>432</v>
      </c>
      <c r="G151" s="212"/>
      <c r="H151" s="215">
        <v>2</v>
      </c>
      <c r="I151" s="216"/>
      <c r="J151" s="212"/>
      <c r="K151" s="212"/>
      <c r="L151" s="217"/>
      <c r="M151" s="218"/>
      <c r="N151" s="219"/>
      <c r="O151" s="219"/>
      <c r="P151" s="219"/>
      <c r="Q151" s="219"/>
      <c r="R151" s="219"/>
      <c r="S151" s="219"/>
      <c r="T151" s="220"/>
      <c r="AT151" s="221" t="s">
        <v>140</v>
      </c>
      <c r="AU151" s="221" t="s">
        <v>88</v>
      </c>
      <c r="AV151" s="14" t="s">
        <v>88</v>
      </c>
      <c r="AW151" s="14" t="s">
        <v>34</v>
      </c>
      <c r="AX151" s="14" t="s">
        <v>78</v>
      </c>
      <c r="AY151" s="221" t="s">
        <v>123</v>
      </c>
    </row>
    <row r="152" spans="1:65" s="16" customFormat="1" ht="11.25">
      <c r="B152" s="233"/>
      <c r="C152" s="234"/>
      <c r="D152" s="202" t="s">
        <v>140</v>
      </c>
      <c r="E152" s="235" t="s">
        <v>1</v>
      </c>
      <c r="F152" s="236" t="s">
        <v>152</v>
      </c>
      <c r="G152" s="234"/>
      <c r="H152" s="237">
        <v>2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140</v>
      </c>
      <c r="AU152" s="243" t="s">
        <v>88</v>
      </c>
      <c r="AV152" s="16" t="s">
        <v>130</v>
      </c>
      <c r="AW152" s="16" t="s">
        <v>34</v>
      </c>
      <c r="AX152" s="16" t="s">
        <v>86</v>
      </c>
      <c r="AY152" s="243" t="s">
        <v>123</v>
      </c>
    </row>
    <row r="153" spans="1:65" s="2" customFormat="1" ht="66.75" customHeight="1">
      <c r="A153" s="35"/>
      <c r="B153" s="36"/>
      <c r="C153" s="187" t="s">
        <v>184</v>
      </c>
      <c r="D153" s="187" t="s">
        <v>125</v>
      </c>
      <c r="E153" s="188" t="s">
        <v>433</v>
      </c>
      <c r="F153" s="189" t="s">
        <v>434</v>
      </c>
      <c r="G153" s="190" t="s">
        <v>214</v>
      </c>
      <c r="H153" s="191">
        <v>4</v>
      </c>
      <c r="I153" s="192"/>
      <c r="J153" s="193">
        <f>ROUND(I153*H153,2)</f>
        <v>0</v>
      </c>
      <c r="K153" s="189" t="s">
        <v>414</v>
      </c>
      <c r="L153" s="40"/>
      <c r="M153" s="194" t="s">
        <v>1</v>
      </c>
      <c r="N153" s="195" t="s">
        <v>43</v>
      </c>
      <c r="O153" s="7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8" t="s">
        <v>431</v>
      </c>
      <c r="AT153" s="198" t="s">
        <v>125</v>
      </c>
      <c r="AU153" s="198" t="s">
        <v>88</v>
      </c>
      <c r="AY153" s="18" t="s">
        <v>123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8" t="s">
        <v>86</v>
      </c>
      <c r="BK153" s="199">
        <f>ROUND(I153*H153,2)</f>
        <v>0</v>
      </c>
      <c r="BL153" s="18" t="s">
        <v>431</v>
      </c>
      <c r="BM153" s="198" t="s">
        <v>252</v>
      </c>
    </row>
    <row r="154" spans="1:65" s="14" customFormat="1" ht="11.25">
      <c r="B154" s="211"/>
      <c r="C154" s="212"/>
      <c r="D154" s="202" t="s">
        <v>140</v>
      </c>
      <c r="E154" s="213" t="s">
        <v>1</v>
      </c>
      <c r="F154" s="214" t="s">
        <v>435</v>
      </c>
      <c r="G154" s="212"/>
      <c r="H154" s="215">
        <v>4</v>
      </c>
      <c r="I154" s="216"/>
      <c r="J154" s="212"/>
      <c r="K154" s="212"/>
      <c r="L154" s="217"/>
      <c r="M154" s="218"/>
      <c r="N154" s="219"/>
      <c r="O154" s="219"/>
      <c r="P154" s="219"/>
      <c r="Q154" s="219"/>
      <c r="R154" s="219"/>
      <c r="S154" s="219"/>
      <c r="T154" s="220"/>
      <c r="AT154" s="221" t="s">
        <v>140</v>
      </c>
      <c r="AU154" s="221" t="s">
        <v>88</v>
      </c>
      <c r="AV154" s="14" t="s">
        <v>88</v>
      </c>
      <c r="AW154" s="14" t="s">
        <v>34</v>
      </c>
      <c r="AX154" s="14" t="s">
        <v>78</v>
      </c>
      <c r="AY154" s="221" t="s">
        <v>123</v>
      </c>
    </row>
    <row r="155" spans="1:65" s="16" customFormat="1" ht="11.25">
      <c r="B155" s="233"/>
      <c r="C155" s="234"/>
      <c r="D155" s="202" t="s">
        <v>140</v>
      </c>
      <c r="E155" s="235" t="s">
        <v>1</v>
      </c>
      <c r="F155" s="236" t="s">
        <v>152</v>
      </c>
      <c r="G155" s="234"/>
      <c r="H155" s="237">
        <v>4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140</v>
      </c>
      <c r="AU155" s="243" t="s">
        <v>88</v>
      </c>
      <c r="AV155" s="16" t="s">
        <v>130</v>
      </c>
      <c r="AW155" s="16" t="s">
        <v>34</v>
      </c>
      <c r="AX155" s="16" t="s">
        <v>86</v>
      </c>
      <c r="AY155" s="243" t="s">
        <v>123</v>
      </c>
    </row>
    <row r="156" spans="1:65" s="2" customFormat="1" ht="66.75" customHeight="1">
      <c r="A156" s="35"/>
      <c r="B156" s="36"/>
      <c r="C156" s="187" t="s">
        <v>8</v>
      </c>
      <c r="D156" s="187" t="s">
        <v>125</v>
      </c>
      <c r="E156" s="188" t="s">
        <v>436</v>
      </c>
      <c r="F156" s="189" t="s">
        <v>437</v>
      </c>
      <c r="G156" s="190" t="s">
        <v>168</v>
      </c>
      <c r="H156" s="191">
        <v>5</v>
      </c>
      <c r="I156" s="192"/>
      <c r="J156" s="193">
        <f>ROUND(I156*H156,2)</f>
        <v>0</v>
      </c>
      <c r="K156" s="189" t="s">
        <v>414</v>
      </c>
      <c r="L156" s="40"/>
      <c r="M156" s="194" t="s">
        <v>1</v>
      </c>
      <c r="N156" s="195" t="s">
        <v>43</v>
      </c>
      <c r="O156" s="7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8" t="s">
        <v>431</v>
      </c>
      <c r="AT156" s="198" t="s">
        <v>125</v>
      </c>
      <c r="AU156" s="198" t="s">
        <v>88</v>
      </c>
      <c r="AY156" s="18" t="s">
        <v>123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8" t="s">
        <v>86</v>
      </c>
      <c r="BK156" s="199">
        <f>ROUND(I156*H156,2)</f>
        <v>0</v>
      </c>
      <c r="BL156" s="18" t="s">
        <v>431</v>
      </c>
      <c r="BM156" s="198" t="s">
        <v>260</v>
      </c>
    </row>
    <row r="157" spans="1:65" s="14" customFormat="1" ht="11.25">
      <c r="B157" s="211"/>
      <c r="C157" s="212"/>
      <c r="D157" s="202" t="s">
        <v>140</v>
      </c>
      <c r="E157" s="213" t="s">
        <v>1</v>
      </c>
      <c r="F157" s="214" t="s">
        <v>438</v>
      </c>
      <c r="G157" s="212"/>
      <c r="H157" s="215">
        <v>5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140</v>
      </c>
      <c r="AU157" s="221" t="s">
        <v>88</v>
      </c>
      <c r="AV157" s="14" t="s">
        <v>88</v>
      </c>
      <c r="AW157" s="14" t="s">
        <v>34</v>
      </c>
      <c r="AX157" s="14" t="s">
        <v>78</v>
      </c>
      <c r="AY157" s="221" t="s">
        <v>123</v>
      </c>
    </row>
    <row r="158" spans="1:65" s="16" customFormat="1" ht="11.25">
      <c r="B158" s="233"/>
      <c r="C158" s="234"/>
      <c r="D158" s="202" t="s">
        <v>140</v>
      </c>
      <c r="E158" s="235" t="s">
        <v>1</v>
      </c>
      <c r="F158" s="236" t="s">
        <v>152</v>
      </c>
      <c r="G158" s="234"/>
      <c r="H158" s="237">
        <v>5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140</v>
      </c>
      <c r="AU158" s="243" t="s">
        <v>88</v>
      </c>
      <c r="AV158" s="16" t="s">
        <v>130</v>
      </c>
      <c r="AW158" s="16" t="s">
        <v>34</v>
      </c>
      <c r="AX158" s="16" t="s">
        <v>86</v>
      </c>
      <c r="AY158" s="243" t="s">
        <v>123</v>
      </c>
    </row>
    <row r="159" spans="1:65" s="2" customFormat="1" ht="66.75" customHeight="1">
      <c r="A159" s="35"/>
      <c r="B159" s="36"/>
      <c r="C159" s="187" t="s">
        <v>193</v>
      </c>
      <c r="D159" s="187" t="s">
        <v>125</v>
      </c>
      <c r="E159" s="188" t="s">
        <v>439</v>
      </c>
      <c r="F159" s="189" t="s">
        <v>440</v>
      </c>
      <c r="G159" s="190" t="s">
        <v>168</v>
      </c>
      <c r="H159" s="191">
        <v>20</v>
      </c>
      <c r="I159" s="192"/>
      <c r="J159" s="193">
        <f>ROUND(I159*H159,2)</f>
        <v>0</v>
      </c>
      <c r="K159" s="189" t="s">
        <v>414</v>
      </c>
      <c r="L159" s="40"/>
      <c r="M159" s="194" t="s">
        <v>1</v>
      </c>
      <c r="N159" s="195" t="s">
        <v>43</v>
      </c>
      <c r="O159" s="7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8" t="s">
        <v>431</v>
      </c>
      <c r="AT159" s="198" t="s">
        <v>125</v>
      </c>
      <c r="AU159" s="198" t="s">
        <v>88</v>
      </c>
      <c r="AY159" s="18" t="s">
        <v>123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8" t="s">
        <v>86</v>
      </c>
      <c r="BK159" s="199">
        <f>ROUND(I159*H159,2)</f>
        <v>0</v>
      </c>
      <c r="BL159" s="18" t="s">
        <v>431</v>
      </c>
      <c r="BM159" s="198" t="s">
        <v>269</v>
      </c>
    </row>
    <row r="160" spans="1:65" s="14" customFormat="1" ht="11.25">
      <c r="B160" s="211"/>
      <c r="C160" s="212"/>
      <c r="D160" s="202" t="s">
        <v>140</v>
      </c>
      <c r="E160" s="213" t="s">
        <v>1</v>
      </c>
      <c r="F160" s="214" t="s">
        <v>441</v>
      </c>
      <c r="G160" s="212"/>
      <c r="H160" s="215">
        <v>20</v>
      </c>
      <c r="I160" s="216"/>
      <c r="J160" s="212"/>
      <c r="K160" s="212"/>
      <c r="L160" s="217"/>
      <c r="M160" s="218"/>
      <c r="N160" s="219"/>
      <c r="O160" s="219"/>
      <c r="P160" s="219"/>
      <c r="Q160" s="219"/>
      <c r="R160" s="219"/>
      <c r="S160" s="219"/>
      <c r="T160" s="220"/>
      <c r="AT160" s="221" t="s">
        <v>140</v>
      </c>
      <c r="AU160" s="221" t="s">
        <v>88</v>
      </c>
      <c r="AV160" s="14" t="s">
        <v>88</v>
      </c>
      <c r="AW160" s="14" t="s">
        <v>34</v>
      </c>
      <c r="AX160" s="14" t="s">
        <v>78</v>
      </c>
      <c r="AY160" s="221" t="s">
        <v>123</v>
      </c>
    </row>
    <row r="161" spans="1:65" s="16" customFormat="1" ht="11.25">
      <c r="B161" s="233"/>
      <c r="C161" s="234"/>
      <c r="D161" s="202" t="s">
        <v>140</v>
      </c>
      <c r="E161" s="235" t="s">
        <v>1</v>
      </c>
      <c r="F161" s="236" t="s">
        <v>152</v>
      </c>
      <c r="G161" s="234"/>
      <c r="H161" s="237">
        <v>20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AT161" s="243" t="s">
        <v>140</v>
      </c>
      <c r="AU161" s="243" t="s">
        <v>88</v>
      </c>
      <c r="AV161" s="16" t="s">
        <v>130</v>
      </c>
      <c r="AW161" s="16" t="s">
        <v>34</v>
      </c>
      <c r="AX161" s="16" t="s">
        <v>86</v>
      </c>
      <c r="AY161" s="243" t="s">
        <v>123</v>
      </c>
    </row>
    <row r="162" spans="1:65" s="2" customFormat="1" ht="44.25" customHeight="1">
      <c r="A162" s="35"/>
      <c r="B162" s="36"/>
      <c r="C162" s="187" t="s">
        <v>199</v>
      </c>
      <c r="D162" s="187" t="s">
        <v>125</v>
      </c>
      <c r="E162" s="188" t="s">
        <v>442</v>
      </c>
      <c r="F162" s="189" t="s">
        <v>443</v>
      </c>
      <c r="G162" s="190" t="s">
        <v>168</v>
      </c>
      <c r="H162" s="191">
        <v>5</v>
      </c>
      <c r="I162" s="192"/>
      <c r="J162" s="193">
        <f>ROUND(I162*H162,2)</f>
        <v>0</v>
      </c>
      <c r="K162" s="189" t="s">
        <v>414</v>
      </c>
      <c r="L162" s="40"/>
      <c r="M162" s="194" t="s">
        <v>1</v>
      </c>
      <c r="N162" s="195" t="s">
        <v>43</v>
      </c>
      <c r="O162" s="7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198" t="s">
        <v>431</v>
      </c>
      <c r="AT162" s="198" t="s">
        <v>125</v>
      </c>
      <c r="AU162" s="198" t="s">
        <v>88</v>
      </c>
      <c r="AY162" s="18" t="s">
        <v>123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8" t="s">
        <v>86</v>
      </c>
      <c r="BK162" s="199">
        <f>ROUND(I162*H162,2)</f>
        <v>0</v>
      </c>
      <c r="BL162" s="18" t="s">
        <v>431</v>
      </c>
      <c r="BM162" s="198" t="s">
        <v>216</v>
      </c>
    </row>
    <row r="163" spans="1:65" s="14" customFormat="1" ht="11.25">
      <c r="B163" s="211"/>
      <c r="C163" s="212"/>
      <c r="D163" s="202" t="s">
        <v>140</v>
      </c>
      <c r="E163" s="213" t="s">
        <v>1</v>
      </c>
      <c r="F163" s="214" t="s">
        <v>438</v>
      </c>
      <c r="G163" s="212"/>
      <c r="H163" s="215">
        <v>5</v>
      </c>
      <c r="I163" s="216"/>
      <c r="J163" s="212"/>
      <c r="K163" s="212"/>
      <c r="L163" s="217"/>
      <c r="M163" s="218"/>
      <c r="N163" s="219"/>
      <c r="O163" s="219"/>
      <c r="P163" s="219"/>
      <c r="Q163" s="219"/>
      <c r="R163" s="219"/>
      <c r="S163" s="219"/>
      <c r="T163" s="220"/>
      <c r="AT163" s="221" t="s">
        <v>140</v>
      </c>
      <c r="AU163" s="221" t="s">
        <v>88</v>
      </c>
      <c r="AV163" s="14" t="s">
        <v>88</v>
      </c>
      <c r="AW163" s="14" t="s">
        <v>34</v>
      </c>
      <c r="AX163" s="14" t="s">
        <v>78</v>
      </c>
      <c r="AY163" s="221" t="s">
        <v>123</v>
      </c>
    </row>
    <row r="164" spans="1:65" s="16" customFormat="1" ht="11.25">
      <c r="B164" s="233"/>
      <c r="C164" s="234"/>
      <c r="D164" s="202" t="s">
        <v>140</v>
      </c>
      <c r="E164" s="235" t="s">
        <v>1</v>
      </c>
      <c r="F164" s="236" t="s">
        <v>152</v>
      </c>
      <c r="G164" s="234"/>
      <c r="H164" s="237">
        <v>5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140</v>
      </c>
      <c r="AU164" s="243" t="s">
        <v>88</v>
      </c>
      <c r="AV164" s="16" t="s">
        <v>130</v>
      </c>
      <c r="AW164" s="16" t="s">
        <v>34</v>
      </c>
      <c r="AX164" s="16" t="s">
        <v>86</v>
      </c>
      <c r="AY164" s="243" t="s">
        <v>123</v>
      </c>
    </row>
    <row r="165" spans="1:65" s="2" customFormat="1" ht="66.75" customHeight="1">
      <c r="A165" s="35"/>
      <c r="B165" s="36"/>
      <c r="C165" s="187" t="s">
        <v>206</v>
      </c>
      <c r="D165" s="187" t="s">
        <v>125</v>
      </c>
      <c r="E165" s="188" t="s">
        <v>444</v>
      </c>
      <c r="F165" s="189" t="s">
        <v>445</v>
      </c>
      <c r="G165" s="190" t="s">
        <v>214</v>
      </c>
      <c r="H165" s="191">
        <v>1</v>
      </c>
      <c r="I165" s="192"/>
      <c r="J165" s="193">
        <f>ROUND(I165*H165,2)</f>
        <v>0</v>
      </c>
      <c r="K165" s="189" t="s">
        <v>414</v>
      </c>
      <c r="L165" s="40"/>
      <c r="M165" s="194" t="s">
        <v>1</v>
      </c>
      <c r="N165" s="195" t="s">
        <v>43</v>
      </c>
      <c r="O165" s="72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8" t="s">
        <v>431</v>
      </c>
      <c r="AT165" s="198" t="s">
        <v>125</v>
      </c>
      <c r="AU165" s="198" t="s">
        <v>88</v>
      </c>
      <c r="AY165" s="18" t="s">
        <v>123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8" t="s">
        <v>86</v>
      </c>
      <c r="BK165" s="199">
        <f>ROUND(I165*H165,2)</f>
        <v>0</v>
      </c>
      <c r="BL165" s="18" t="s">
        <v>431</v>
      </c>
      <c r="BM165" s="198" t="s">
        <v>285</v>
      </c>
    </row>
    <row r="166" spans="1:65" s="14" customFormat="1" ht="11.25">
      <c r="B166" s="211"/>
      <c r="C166" s="212"/>
      <c r="D166" s="202" t="s">
        <v>140</v>
      </c>
      <c r="E166" s="213" t="s">
        <v>1</v>
      </c>
      <c r="F166" s="214" t="s">
        <v>446</v>
      </c>
      <c r="G166" s="212"/>
      <c r="H166" s="215">
        <v>1</v>
      </c>
      <c r="I166" s="216"/>
      <c r="J166" s="212"/>
      <c r="K166" s="212"/>
      <c r="L166" s="217"/>
      <c r="M166" s="218"/>
      <c r="N166" s="219"/>
      <c r="O166" s="219"/>
      <c r="P166" s="219"/>
      <c r="Q166" s="219"/>
      <c r="R166" s="219"/>
      <c r="S166" s="219"/>
      <c r="T166" s="220"/>
      <c r="AT166" s="221" t="s">
        <v>140</v>
      </c>
      <c r="AU166" s="221" t="s">
        <v>88</v>
      </c>
      <c r="AV166" s="14" t="s">
        <v>88</v>
      </c>
      <c r="AW166" s="14" t="s">
        <v>34</v>
      </c>
      <c r="AX166" s="14" t="s">
        <v>78</v>
      </c>
      <c r="AY166" s="221" t="s">
        <v>123</v>
      </c>
    </row>
    <row r="167" spans="1:65" s="16" customFormat="1" ht="11.25">
      <c r="B167" s="233"/>
      <c r="C167" s="234"/>
      <c r="D167" s="202" t="s">
        <v>140</v>
      </c>
      <c r="E167" s="235" t="s">
        <v>1</v>
      </c>
      <c r="F167" s="236" t="s">
        <v>152</v>
      </c>
      <c r="G167" s="234"/>
      <c r="H167" s="237">
        <v>1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140</v>
      </c>
      <c r="AU167" s="243" t="s">
        <v>88</v>
      </c>
      <c r="AV167" s="16" t="s">
        <v>130</v>
      </c>
      <c r="AW167" s="16" t="s">
        <v>34</v>
      </c>
      <c r="AX167" s="16" t="s">
        <v>86</v>
      </c>
      <c r="AY167" s="243" t="s">
        <v>123</v>
      </c>
    </row>
    <row r="168" spans="1:65" s="12" customFormat="1" ht="25.9" customHeight="1">
      <c r="B168" s="171"/>
      <c r="C168" s="172"/>
      <c r="D168" s="173" t="s">
        <v>77</v>
      </c>
      <c r="E168" s="174" t="s">
        <v>93</v>
      </c>
      <c r="F168" s="174" t="s">
        <v>447</v>
      </c>
      <c r="G168" s="172"/>
      <c r="H168" s="172"/>
      <c r="I168" s="175"/>
      <c r="J168" s="176">
        <f>BK168</f>
        <v>0</v>
      </c>
      <c r="K168" s="172"/>
      <c r="L168" s="177"/>
      <c r="M168" s="178"/>
      <c r="N168" s="179"/>
      <c r="O168" s="179"/>
      <c r="P168" s="180">
        <f>P169</f>
        <v>0</v>
      </c>
      <c r="Q168" s="179"/>
      <c r="R168" s="180">
        <f>R169</f>
        <v>0</v>
      </c>
      <c r="S168" s="179"/>
      <c r="T168" s="181">
        <f>T169</f>
        <v>0</v>
      </c>
      <c r="AR168" s="182" t="s">
        <v>153</v>
      </c>
      <c r="AT168" s="183" t="s">
        <v>77</v>
      </c>
      <c r="AU168" s="183" t="s">
        <v>78</v>
      </c>
      <c r="AY168" s="182" t="s">
        <v>123</v>
      </c>
      <c r="BK168" s="184">
        <f>BK169</f>
        <v>0</v>
      </c>
    </row>
    <row r="169" spans="1:65" s="12" customFormat="1" ht="22.9" customHeight="1">
      <c r="B169" s="171"/>
      <c r="C169" s="172"/>
      <c r="D169" s="173" t="s">
        <v>77</v>
      </c>
      <c r="E169" s="185" t="s">
        <v>448</v>
      </c>
      <c r="F169" s="185" t="s">
        <v>449</v>
      </c>
      <c r="G169" s="172"/>
      <c r="H169" s="172"/>
      <c r="I169" s="175"/>
      <c r="J169" s="186">
        <f>BK169</f>
        <v>0</v>
      </c>
      <c r="K169" s="172"/>
      <c r="L169" s="177"/>
      <c r="M169" s="178"/>
      <c r="N169" s="179"/>
      <c r="O169" s="179"/>
      <c r="P169" s="180">
        <f>P170</f>
        <v>0</v>
      </c>
      <c r="Q169" s="179"/>
      <c r="R169" s="180">
        <f>R170</f>
        <v>0</v>
      </c>
      <c r="S169" s="179"/>
      <c r="T169" s="181">
        <f>T170</f>
        <v>0</v>
      </c>
      <c r="AR169" s="182" t="s">
        <v>153</v>
      </c>
      <c r="AT169" s="183" t="s">
        <v>77</v>
      </c>
      <c r="AU169" s="183" t="s">
        <v>86</v>
      </c>
      <c r="AY169" s="182" t="s">
        <v>123</v>
      </c>
      <c r="BK169" s="184">
        <f>BK170</f>
        <v>0</v>
      </c>
    </row>
    <row r="170" spans="1:65" s="2" customFormat="1" ht="37.9" customHeight="1">
      <c r="A170" s="35"/>
      <c r="B170" s="36"/>
      <c r="C170" s="187" t="s">
        <v>211</v>
      </c>
      <c r="D170" s="187" t="s">
        <v>125</v>
      </c>
      <c r="E170" s="188" t="s">
        <v>450</v>
      </c>
      <c r="F170" s="189" t="s">
        <v>451</v>
      </c>
      <c r="G170" s="190" t="s">
        <v>452</v>
      </c>
      <c r="H170" s="191">
        <v>2</v>
      </c>
      <c r="I170" s="192"/>
      <c r="J170" s="193">
        <f>ROUND(I170*H170,2)</f>
        <v>0</v>
      </c>
      <c r="K170" s="189" t="s">
        <v>129</v>
      </c>
      <c r="L170" s="40"/>
      <c r="M170" s="261" t="s">
        <v>1</v>
      </c>
      <c r="N170" s="262" t="s">
        <v>43</v>
      </c>
      <c r="O170" s="263"/>
      <c r="P170" s="264">
        <f>O170*H170</f>
        <v>0</v>
      </c>
      <c r="Q170" s="264">
        <v>0</v>
      </c>
      <c r="R170" s="264">
        <f>Q170*H170</f>
        <v>0</v>
      </c>
      <c r="S170" s="264">
        <v>0</v>
      </c>
      <c r="T170" s="265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8" t="s">
        <v>453</v>
      </c>
      <c r="AT170" s="198" t="s">
        <v>125</v>
      </c>
      <c r="AU170" s="198" t="s">
        <v>88</v>
      </c>
      <c r="AY170" s="18" t="s">
        <v>123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8" t="s">
        <v>86</v>
      </c>
      <c r="BK170" s="199">
        <f>ROUND(I170*H170,2)</f>
        <v>0</v>
      </c>
      <c r="BL170" s="18" t="s">
        <v>453</v>
      </c>
      <c r="BM170" s="198" t="s">
        <v>454</v>
      </c>
    </row>
    <row r="171" spans="1:65" s="2" customFormat="1" ht="6.95" customHeight="1">
      <c r="A171" s="35"/>
      <c r="B171" s="55"/>
      <c r="C171" s="56"/>
      <c r="D171" s="56"/>
      <c r="E171" s="56"/>
      <c r="F171" s="56"/>
      <c r="G171" s="56"/>
      <c r="H171" s="56"/>
      <c r="I171" s="56"/>
      <c r="J171" s="56"/>
      <c r="K171" s="56"/>
      <c r="L171" s="40"/>
      <c r="M171" s="35"/>
      <c r="O171" s="35"/>
      <c r="P171" s="35"/>
      <c r="Q171" s="35"/>
      <c r="R171" s="35"/>
      <c r="S171" s="35"/>
      <c r="T171" s="35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</row>
  </sheetData>
  <sheetProtection algorithmName="SHA-512" hashValue="y5lS2GIMETjged0LJpoJE1vyldgrS2Zl/zYXEAKVJ/en7MXgJZCTKkowbOXLEIfCuA3u+phnCB7VLv1HAHKZCA==" saltValue="x1BsvWw3ATd6J1bI62nmbYcNIvgPZgrweSwDk8Me1Kza+XB0UNbeeSXZiGGKj5SVP3rvyncjguwOQ0/LUcRHGA==" spinCount="100000" sheet="1" objects="1" scenarios="1" formatColumns="0" formatRows="0" autoFilter="0"/>
  <autoFilter ref="C119:K170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SO.01 - strážní domek čp....</vt:lpstr>
      <vt:lpstr>SO.02 - strážní domek čp....</vt:lpstr>
      <vt:lpstr>SO.03 - VRN</vt:lpstr>
      <vt:lpstr>'Rekapitulace stavby'!Názvy_tisku</vt:lpstr>
      <vt:lpstr>'SO.01 - strážní domek čp....'!Názvy_tisku</vt:lpstr>
      <vt:lpstr>'SO.02 - strážní domek čp....'!Názvy_tisku</vt:lpstr>
      <vt:lpstr>'SO.03 - VRN'!Názvy_tisku</vt:lpstr>
      <vt:lpstr>'Rekapitulace stavby'!Oblast_tisku</vt:lpstr>
      <vt:lpstr>'SO.01 - strážní domek čp....'!Oblast_tisku</vt:lpstr>
      <vt:lpstr>'SO.02 - strážní domek čp....'!Oblast_tisku</vt:lpstr>
      <vt:lpstr>'SO.03 -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Lukáš</dc:creator>
  <cp:lastModifiedBy>Uhlík Dominik, Bc.</cp:lastModifiedBy>
  <cp:lastPrinted>2024-04-12T08:01:52Z</cp:lastPrinted>
  <dcterms:created xsi:type="dcterms:W3CDTF">2024-04-08T06:33:37Z</dcterms:created>
  <dcterms:modified xsi:type="dcterms:W3CDTF">2024-04-12T08:03:03Z</dcterms:modified>
</cp:coreProperties>
</file>